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講演・セミナー\2017WEBセミナー岩舟\"/>
    </mc:Choice>
  </mc:AlternateContent>
  <bookViews>
    <workbookView xWindow="0" yWindow="0" windowWidth="20490" windowHeight="7380"/>
  </bookViews>
  <sheets>
    <sheet name="⑥事業ドメインの検討" sheetId="1" r:id="rId1"/>
    <sheet name="⑦販売促進について" sheetId="2" r:id="rId2"/>
    <sheet name="⑨予想損益計算(基礎編)" sheetId="3" r:id="rId3"/>
    <sheet name="予想損益計算（応用編）" sheetId="4" r:id="rId4"/>
  </sheets>
  <definedNames>
    <definedName name="_xlnm.Print_Area" localSheetId="3">'予想損益計算（応用編）'!$B$1:$Z$56</definedName>
    <definedName name="現在の店舗" localSheetId="3">#REF!</definedName>
    <definedName name="現在の店舗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  <c r="I9" i="4" l="1"/>
  <c r="F9" i="4"/>
  <c r="D10" i="3"/>
  <c r="F10" i="3" s="1"/>
  <c r="J27" i="3"/>
  <c r="I32" i="3"/>
  <c r="I16" i="3"/>
  <c r="J16" i="3"/>
  <c r="H32" i="3"/>
  <c r="G30" i="3"/>
  <c r="G27" i="3"/>
  <c r="G26" i="3"/>
  <c r="G23" i="3"/>
  <c r="F19" i="3"/>
  <c r="G19" i="3"/>
  <c r="H19" i="3"/>
  <c r="I19" i="3" s="1"/>
  <c r="J19" i="3" s="1"/>
  <c r="F20" i="3"/>
  <c r="G20" i="3"/>
  <c r="H20" i="3"/>
  <c r="I20" i="3" s="1"/>
  <c r="J20" i="3" s="1"/>
  <c r="F21" i="3"/>
  <c r="G21" i="3"/>
  <c r="H21" i="3"/>
  <c r="I21" i="3" s="1"/>
  <c r="J21" i="3" s="1"/>
  <c r="F22" i="3"/>
  <c r="G22" i="3"/>
  <c r="H22" i="3"/>
  <c r="I22" i="3" s="1"/>
  <c r="J22" i="3" s="1"/>
  <c r="F32" i="3"/>
  <c r="D12" i="3"/>
  <c r="F17" i="3"/>
  <c r="G17" i="3"/>
  <c r="H17" i="3"/>
  <c r="I17" i="3" s="1"/>
  <c r="J17" i="3" s="1"/>
  <c r="F18" i="3"/>
  <c r="G18" i="3"/>
  <c r="H18" i="3"/>
  <c r="I18" i="3" s="1"/>
  <c r="J18" i="3" s="1"/>
  <c r="H16" i="3"/>
  <c r="G16" i="3"/>
  <c r="F16" i="3"/>
  <c r="H15" i="3"/>
  <c r="I15" i="3" s="1"/>
  <c r="J15" i="3" s="1"/>
  <c r="F15" i="3"/>
  <c r="G15" i="3" s="1"/>
  <c r="G14" i="3"/>
  <c r="H14" i="3" s="1"/>
  <c r="I14" i="3" s="1"/>
  <c r="J14" i="3" s="1"/>
  <c r="F14" i="3"/>
  <c r="E30" i="3"/>
  <c r="J30" i="3" s="1"/>
  <c r="E29" i="3"/>
  <c r="G29" i="3" s="1"/>
  <c r="E28" i="3"/>
  <c r="F28" i="3" s="1"/>
  <c r="E27" i="3"/>
  <c r="I27" i="3" s="1"/>
  <c r="E26" i="3"/>
  <c r="J26" i="3" s="1"/>
  <c r="E25" i="3"/>
  <c r="G25" i="3" s="1"/>
  <c r="E24" i="3"/>
  <c r="I24" i="3" s="1"/>
  <c r="E23" i="3"/>
  <c r="I23" i="3" s="1"/>
  <c r="J23" i="3" s="1"/>
  <c r="E22" i="3"/>
  <c r="E21" i="3"/>
  <c r="K55" i="4"/>
  <c r="H55" i="4"/>
  <c r="Z53" i="4"/>
  <c r="W53" i="4"/>
  <c r="T53" i="4"/>
  <c r="Q53" i="4"/>
  <c r="N53" i="4"/>
  <c r="K53" i="4"/>
  <c r="H53" i="4"/>
  <c r="Z52" i="4"/>
  <c r="W52" i="4"/>
  <c r="T52" i="4"/>
  <c r="Q52" i="4"/>
  <c r="N52" i="4"/>
  <c r="K52" i="4"/>
  <c r="H52" i="4"/>
  <c r="X50" i="4"/>
  <c r="U50" i="4"/>
  <c r="R50" i="4"/>
  <c r="O50" i="4"/>
  <c r="L50" i="4"/>
  <c r="I50" i="4"/>
  <c r="F50" i="4"/>
  <c r="D50" i="4"/>
  <c r="Z49" i="4"/>
  <c r="W49" i="4"/>
  <c r="T49" i="4"/>
  <c r="Q49" i="4"/>
  <c r="N49" i="4"/>
  <c r="K49" i="4"/>
  <c r="H49" i="4"/>
  <c r="R48" i="4"/>
  <c r="O48" i="4"/>
  <c r="L48" i="4"/>
  <c r="I48" i="4"/>
  <c r="F48" i="4"/>
  <c r="D48" i="4"/>
  <c r="U47" i="4"/>
  <c r="W47" i="4" s="1"/>
  <c r="T47" i="4"/>
  <c r="Q47" i="4"/>
  <c r="N47" i="4"/>
  <c r="K47" i="4"/>
  <c r="H47" i="4"/>
  <c r="Z46" i="4"/>
  <c r="W46" i="4"/>
  <c r="T46" i="4"/>
  <c r="Q46" i="4"/>
  <c r="N46" i="4"/>
  <c r="K46" i="4"/>
  <c r="H46" i="4"/>
  <c r="X45" i="4"/>
  <c r="U45" i="4"/>
  <c r="W45" i="4" s="1"/>
  <c r="T45" i="4"/>
  <c r="Q45" i="4"/>
  <c r="N45" i="4"/>
  <c r="K45" i="4"/>
  <c r="H45" i="4"/>
  <c r="I43" i="4"/>
  <c r="F43" i="4"/>
  <c r="F16" i="4" s="1"/>
  <c r="K42" i="4"/>
  <c r="D42" i="4"/>
  <c r="W41" i="4"/>
  <c r="T41" i="4"/>
  <c r="Q41" i="4"/>
  <c r="N41" i="4"/>
  <c r="K41" i="4"/>
  <c r="H41" i="4"/>
  <c r="Z40" i="4"/>
  <c r="W40" i="4"/>
  <c r="T40" i="4"/>
  <c r="Q40" i="4"/>
  <c r="N40" i="4"/>
  <c r="K40" i="4"/>
  <c r="H40" i="4"/>
  <c r="Z39" i="4"/>
  <c r="W39" i="4"/>
  <c r="T39" i="4"/>
  <c r="Q39" i="4"/>
  <c r="N39" i="4"/>
  <c r="K39" i="4"/>
  <c r="H39" i="4"/>
  <c r="T38" i="4"/>
  <c r="Q38" i="4"/>
  <c r="N38" i="4"/>
  <c r="K38" i="4"/>
  <c r="H38" i="4"/>
  <c r="Z37" i="4"/>
  <c r="W37" i="4"/>
  <c r="T37" i="4"/>
  <c r="Q37" i="4"/>
  <c r="N37" i="4"/>
  <c r="K37" i="4"/>
  <c r="H37" i="4"/>
  <c r="T36" i="4"/>
  <c r="Q36" i="4"/>
  <c r="N36" i="4"/>
  <c r="K36" i="4"/>
  <c r="H36" i="4"/>
  <c r="Z35" i="4"/>
  <c r="T35" i="4"/>
  <c r="Q35" i="4"/>
  <c r="N35" i="4"/>
  <c r="K35" i="4"/>
  <c r="H35" i="4"/>
  <c r="W34" i="4"/>
  <c r="T34" i="4"/>
  <c r="Q34" i="4"/>
  <c r="N34" i="4"/>
  <c r="K34" i="4"/>
  <c r="H34" i="4"/>
  <c r="N33" i="4"/>
  <c r="K33" i="4"/>
  <c r="H33" i="4"/>
  <c r="T32" i="4"/>
  <c r="Q32" i="4"/>
  <c r="N32" i="4"/>
  <c r="K32" i="4"/>
  <c r="H32" i="4"/>
  <c r="T31" i="4"/>
  <c r="Q31" i="4"/>
  <c r="N31" i="4"/>
  <c r="K31" i="4"/>
  <c r="H31" i="4"/>
  <c r="T30" i="4"/>
  <c r="Q30" i="4"/>
  <c r="N30" i="4"/>
  <c r="K30" i="4"/>
  <c r="H30" i="4"/>
  <c r="T29" i="4"/>
  <c r="Q29" i="4"/>
  <c r="N29" i="4"/>
  <c r="K29" i="4"/>
  <c r="H29" i="4"/>
  <c r="T28" i="4"/>
  <c r="Q28" i="4"/>
  <c r="N28" i="4"/>
  <c r="K28" i="4"/>
  <c r="H28" i="4"/>
  <c r="T27" i="4"/>
  <c r="Q27" i="4"/>
  <c r="N27" i="4"/>
  <c r="K27" i="4"/>
  <c r="H27" i="4"/>
  <c r="K26" i="4"/>
  <c r="D26" i="4"/>
  <c r="Z25" i="4"/>
  <c r="T25" i="4"/>
  <c r="Q25" i="4"/>
  <c r="N25" i="4"/>
  <c r="K25" i="4"/>
  <c r="H25" i="4"/>
  <c r="K24" i="4"/>
  <c r="H24" i="4"/>
  <c r="X23" i="4"/>
  <c r="U23" i="4"/>
  <c r="R23" i="4"/>
  <c r="O23" i="4"/>
  <c r="L23" i="4"/>
  <c r="I23" i="4"/>
  <c r="F23" i="4"/>
  <c r="D23" i="4"/>
  <c r="Z22" i="4"/>
  <c r="W22" i="4"/>
  <c r="T22" i="4"/>
  <c r="Q22" i="4"/>
  <c r="N22" i="4"/>
  <c r="K22" i="4"/>
  <c r="H22" i="4"/>
  <c r="Z21" i="4"/>
  <c r="W21" i="4"/>
  <c r="T21" i="4"/>
  <c r="Q21" i="4"/>
  <c r="N21" i="4"/>
  <c r="K21" i="4"/>
  <c r="H21" i="4"/>
  <c r="Z20" i="4"/>
  <c r="W20" i="4"/>
  <c r="T20" i="4"/>
  <c r="Q20" i="4"/>
  <c r="N20" i="4"/>
  <c r="K20" i="4"/>
  <c r="H20" i="4"/>
  <c r="Z19" i="4"/>
  <c r="W19" i="4"/>
  <c r="T19" i="4"/>
  <c r="Q19" i="4"/>
  <c r="N19" i="4"/>
  <c r="K19" i="4"/>
  <c r="H19" i="4"/>
  <c r="Z18" i="4"/>
  <c r="W18" i="4"/>
  <c r="T18" i="4"/>
  <c r="Q18" i="4"/>
  <c r="N18" i="4"/>
  <c r="K18" i="4"/>
  <c r="H18" i="4"/>
  <c r="Z17" i="4"/>
  <c r="W17" i="4"/>
  <c r="T17" i="4"/>
  <c r="Q17" i="4"/>
  <c r="N17" i="4"/>
  <c r="K17" i="4"/>
  <c r="H17" i="4"/>
  <c r="K12" i="4"/>
  <c r="H12" i="4"/>
  <c r="I11" i="4"/>
  <c r="F11" i="4"/>
  <c r="F13" i="4" s="1"/>
  <c r="D11" i="4"/>
  <c r="K10" i="4"/>
  <c r="H10" i="4"/>
  <c r="L9" i="4"/>
  <c r="N9" i="4" s="1"/>
  <c r="K9" i="4"/>
  <c r="H9" i="4"/>
  <c r="N8" i="4"/>
  <c r="K8" i="4"/>
  <c r="H8" i="4"/>
  <c r="T7" i="4"/>
  <c r="Q7" i="4"/>
  <c r="N7" i="4"/>
  <c r="K7" i="4"/>
  <c r="H7" i="4"/>
  <c r="Z6" i="4"/>
  <c r="W6" i="4"/>
  <c r="T6" i="4"/>
  <c r="Q6" i="4"/>
  <c r="N6" i="4"/>
  <c r="K6" i="4"/>
  <c r="H6" i="4"/>
  <c r="X5" i="4"/>
  <c r="U5" i="4"/>
  <c r="R5" i="4"/>
  <c r="O5" i="4"/>
  <c r="L5" i="4"/>
  <c r="I5" i="4"/>
  <c r="J36" i="4" s="1"/>
  <c r="F5" i="4"/>
  <c r="G39" i="4" s="1"/>
  <c r="D5" i="4"/>
  <c r="E55" i="4" s="1"/>
  <c r="E32" i="3"/>
  <c r="G32" i="3" s="1"/>
  <c r="V5" i="4" l="1"/>
  <c r="V40" i="4"/>
  <c r="V36" i="4"/>
  <c r="V32" i="4"/>
  <c r="V28" i="4"/>
  <c r="V41" i="4"/>
  <c r="V33" i="4"/>
  <c r="V24" i="4"/>
  <c r="V39" i="4"/>
  <c r="V35" i="4"/>
  <c r="V31" i="4"/>
  <c r="V27" i="4"/>
  <c r="V29" i="4"/>
  <c r="V42" i="4"/>
  <c r="V38" i="4"/>
  <c r="V34" i="4"/>
  <c r="V30" i="4"/>
  <c r="V26" i="4"/>
  <c r="V37" i="4"/>
  <c r="M25" i="4"/>
  <c r="M42" i="4"/>
  <c r="M38" i="4"/>
  <c r="M34" i="4"/>
  <c r="M30" i="4"/>
  <c r="M26" i="4"/>
  <c r="M29" i="4"/>
  <c r="L12" i="4"/>
  <c r="M12" i="4" s="1"/>
  <c r="M39" i="4"/>
  <c r="M27" i="4"/>
  <c r="M41" i="4"/>
  <c r="M37" i="4"/>
  <c r="M33" i="4"/>
  <c r="M24" i="4"/>
  <c r="M31" i="4"/>
  <c r="M40" i="4"/>
  <c r="M36" i="4"/>
  <c r="M32" i="4"/>
  <c r="M28" i="4"/>
  <c r="M35" i="4"/>
  <c r="Y46" i="4"/>
  <c r="Y42" i="4"/>
  <c r="Y38" i="4"/>
  <c r="Y34" i="4"/>
  <c r="Y30" i="4"/>
  <c r="Y26" i="4"/>
  <c r="Y35" i="4"/>
  <c r="Y41" i="4"/>
  <c r="Y37" i="4"/>
  <c r="Y33" i="4"/>
  <c r="Y29" i="4"/>
  <c r="Y24" i="4"/>
  <c r="Y31" i="4"/>
  <c r="Y40" i="4"/>
  <c r="Y36" i="4"/>
  <c r="Y32" i="4"/>
  <c r="Y28" i="4"/>
  <c r="Y39" i="4"/>
  <c r="Y27" i="4"/>
  <c r="S45" i="4"/>
  <c r="S42" i="4"/>
  <c r="S38" i="4"/>
  <c r="S34" i="4"/>
  <c r="S30" i="4"/>
  <c r="S26" i="4"/>
  <c r="S31" i="4"/>
  <c r="S41" i="4"/>
  <c r="S37" i="4"/>
  <c r="S33" i="4"/>
  <c r="S29" i="4"/>
  <c r="S24" i="4"/>
  <c r="S35" i="4"/>
  <c r="S40" i="4"/>
  <c r="S36" i="4"/>
  <c r="S32" i="4"/>
  <c r="S28" i="4"/>
  <c r="S39" i="4"/>
  <c r="S27" i="4"/>
  <c r="P40" i="4"/>
  <c r="P36" i="4"/>
  <c r="P32" i="4"/>
  <c r="P28" i="4"/>
  <c r="P41" i="4"/>
  <c r="P33" i="4"/>
  <c r="P39" i="4"/>
  <c r="P35" i="4"/>
  <c r="P31" i="4"/>
  <c r="P27" i="4"/>
  <c r="P37" i="4"/>
  <c r="P24" i="4"/>
  <c r="P42" i="4"/>
  <c r="P38" i="4"/>
  <c r="P34" i="4"/>
  <c r="P30" i="4"/>
  <c r="P26" i="4"/>
  <c r="P29" i="4"/>
  <c r="N23" i="4"/>
  <c r="G25" i="4"/>
  <c r="K43" i="4"/>
  <c r="W30" i="4"/>
  <c r="N50" i="4"/>
  <c r="Z50" i="4"/>
  <c r="J5" i="4"/>
  <c r="Z41" i="4"/>
  <c r="K50" i="4"/>
  <c r="W50" i="4"/>
  <c r="H48" i="4"/>
  <c r="T48" i="4"/>
  <c r="G7" i="4"/>
  <c r="M21" i="4"/>
  <c r="Y23" i="4"/>
  <c r="T33" i="4"/>
  <c r="J37" i="4"/>
  <c r="G40" i="4"/>
  <c r="G5" i="4"/>
  <c r="M17" i="4"/>
  <c r="Z34" i="4"/>
  <c r="X47" i="4"/>
  <c r="X48" i="4" s="1"/>
  <c r="V19" i="4"/>
  <c r="I16" i="4"/>
  <c r="K16" i="4" s="1"/>
  <c r="G20" i="4"/>
  <c r="G23" i="4"/>
  <c r="W25" i="4"/>
  <c r="J32" i="4"/>
  <c r="W5" i="4"/>
  <c r="E31" i="4"/>
  <c r="S47" i="4"/>
  <c r="K5" i="4"/>
  <c r="S5" i="4"/>
  <c r="G8" i="4"/>
  <c r="S8" i="4"/>
  <c r="J10" i="4"/>
  <c r="K11" i="4"/>
  <c r="I13" i="4"/>
  <c r="J13" i="4" s="1"/>
  <c r="G17" i="4"/>
  <c r="J18" i="4"/>
  <c r="P19" i="4"/>
  <c r="S20" i="4"/>
  <c r="G21" i="4"/>
  <c r="J22" i="4"/>
  <c r="E23" i="4"/>
  <c r="K23" i="4"/>
  <c r="J24" i="4"/>
  <c r="W29" i="4"/>
  <c r="W35" i="4"/>
  <c r="J38" i="4"/>
  <c r="J41" i="4"/>
  <c r="U48" i="4"/>
  <c r="W48" i="4" s="1"/>
  <c r="T50" i="4"/>
  <c r="Y52" i="4"/>
  <c r="M53" i="4"/>
  <c r="E6" i="4"/>
  <c r="S7" i="4"/>
  <c r="V8" i="4"/>
  <c r="M9" i="4"/>
  <c r="G12" i="4"/>
  <c r="U12" i="4"/>
  <c r="X9" i="4" s="1"/>
  <c r="F14" i="4"/>
  <c r="F44" i="4" s="1"/>
  <c r="Y17" i="4"/>
  <c r="V18" i="4"/>
  <c r="J19" i="4"/>
  <c r="Y21" i="4"/>
  <c r="V22" i="4"/>
  <c r="J27" i="4"/>
  <c r="G29" i="4"/>
  <c r="G43" i="4"/>
  <c r="G49" i="4"/>
  <c r="S52" i="4"/>
  <c r="S6" i="4"/>
  <c r="E8" i="4"/>
  <c r="G6" i="4"/>
  <c r="M7" i="4"/>
  <c r="J9" i="4"/>
  <c r="X12" i="4"/>
  <c r="Y12" i="4" s="1"/>
  <c r="S17" i="4"/>
  <c r="E20" i="4"/>
  <c r="S21" i="4"/>
  <c r="E25" i="4"/>
  <c r="G30" i="4"/>
  <c r="H50" i="4"/>
  <c r="G10" i="3"/>
  <c r="H10" i="3" s="1"/>
  <c r="I10" i="3" s="1"/>
  <c r="F9" i="3"/>
  <c r="H28" i="3"/>
  <c r="I28" i="3"/>
  <c r="F25" i="3"/>
  <c r="F29" i="3"/>
  <c r="H25" i="3"/>
  <c r="H29" i="3"/>
  <c r="I25" i="3"/>
  <c r="I29" i="3"/>
  <c r="J24" i="3"/>
  <c r="J28" i="3"/>
  <c r="J32" i="3"/>
  <c r="F26" i="3"/>
  <c r="F30" i="3"/>
  <c r="G24" i="3"/>
  <c r="G28" i="3"/>
  <c r="H26" i="3"/>
  <c r="H30" i="3"/>
  <c r="I26" i="3"/>
  <c r="I30" i="3"/>
  <c r="J25" i="3"/>
  <c r="J29" i="3"/>
  <c r="F24" i="3"/>
  <c r="H24" i="3"/>
  <c r="F23" i="3"/>
  <c r="F27" i="3"/>
  <c r="H23" i="3"/>
  <c r="H27" i="3"/>
  <c r="E15" i="3"/>
  <c r="E19" i="3"/>
  <c r="H9" i="3"/>
  <c r="H11" i="3" s="1"/>
  <c r="G9" i="3"/>
  <c r="G11" i="3" s="1"/>
  <c r="E8" i="3"/>
  <c r="E16" i="3"/>
  <c r="E20" i="3"/>
  <c r="F11" i="3"/>
  <c r="E12" i="3"/>
  <c r="E17" i="3"/>
  <c r="E31" i="3"/>
  <c r="D11" i="3"/>
  <c r="D33" i="3" s="1"/>
  <c r="E14" i="3"/>
  <c r="E18" i="3"/>
  <c r="V10" i="4"/>
  <c r="W31" i="4"/>
  <c r="W23" i="4"/>
  <c r="Z23" i="4"/>
  <c r="V23" i="4"/>
  <c r="W33" i="4"/>
  <c r="D13" i="4"/>
  <c r="E13" i="4" s="1"/>
  <c r="E11" i="4"/>
  <c r="Z32" i="4"/>
  <c r="P52" i="4"/>
  <c r="P46" i="4"/>
  <c r="P53" i="4"/>
  <c r="P49" i="4"/>
  <c r="P47" i="4"/>
  <c r="P45" i="4"/>
  <c r="P25" i="4"/>
  <c r="P20" i="4"/>
  <c r="O12" i="4"/>
  <c r="P8" i="4"/>
  <c r="P6" i="4"/>
  <c r="P22" i="4"/>
  <c r="P5" i="4"/>
  <c r="P48" i="4"/>
  <c r="P21" i="4"/>
  <c r="P17" i="4"/>
  <c r="P7" i="4"/>
  <c r="Q5" i="4"/>
  <c r="P18" i="4"/>
  <c r="T5" i="4"/>
  <c r="H11" i="4"/>
  <c r="P23" i="4"/>
  <c r="Q23" i="4"/>
  <c r="Z30" i="4"/>
  <c r="E53" i="4"/>
  <c r="E50" i="4"/>
  <c r="E49" i="4"/>
  <c r="E47" i="4"/>
  <c r="E45" i="4"/>
  <c r="E40" i="4"/>
  <c r="E39" i="4"/>
  <c r="E34" i="4"/>
  <c r="E33" i="4"/>
  <c r="E29" i="4"/>
  <c r="E52" i="4"/>
  <c r="E46" i="4"/>
  <c r="E41" i="4"/>
  <c r="E38" i="4"/>
  <c r="E37" i="4"/>
  <c r="E32" i="4"/>
  <c r="E28" i="4"/>
  <c r="M50" i="4"/>
  <c r="N42" i="4"/>
  <c r="M49" i="4"/>
  <c r="M48" i="4"/>
  <c r="N26" i="4"/>
  <c r="M52" i="4"/>
  <c r="M46" i="4"/>
  <c r="M45" i="4"/>
  <c r="M6" i="4"/>
  <c r="Y6" i="4"/>
  <c r="H23" i="4"/>
  <c r="D43" i="4"/>
  <c r="E26" i="4"/>
  <c r="W28" i="4"/>
  <c r="Z33" i="4"/>
  <c r="E5" i="4"/>
  <c r="J52" i="4"/>
  <c r="J46" i="4"/>
  <c r="J53" i="4"/>
  <c r="J49" i="4"/>
  <c r="J47" i="4"/>
  <c r="J45" i="4"/>
  <c r="J50" i="4"/>
  <c r="J42" i="4"/>
  <c r="J35" i="4"/>
  <c r="J30" i="4"/>
  <c r="J25" i="4"/>
  <c r="J55" i="4"/>
  <c r="J40" i="4"/>
  <c r="J39" i="4"/>
  <c r="J34" i="4"/>
  <c r="J33" i="4"/>
  <c r="J29" i="4"/>
  <c r="M5" i="4"/>
  <c r="V52" i="4"/>
  <c r="V47" i="4"/>
  <c r="V46" i="4"/>
  <c r="V45" i="4"/>
  <c r="V53" i="4"/>
  <c r="V49" i="4"/>
  <c r="V50" i="4"/>
  <c r="Y5" i="4"/>
  <c r="J7" i="4"/>
  <c r="V7" i="4"/>
  <c r="Y8" i="4"/>
  <c r="E9" i="4"/>
  <c r="E10" i="4"/>
  <c r="J11" i="4"/>
  <c r="J12" i="4"/>
  <c r="R12" i="4"/>
  <c r="G13" i="4"/>
  <c r="J17" i="4"/>
  <c r="V17" i="4"/>
  <c r="E18" i="4"/>
  <c r="G19" i="4"/>
  <c r="M19" i="4"/>
  <c r="S19" i="4"/>
  <c r="Y19" i="4"/>
  <c r="J21" i="4"/>
  <c r="V21" i="4"/>
  <c r="E22" i="4"/>
  <c r="M23" i="4"/>
  <c r="T23" i="4"/>
  <c r="V25" i="4"/>
  <c r="H26" i="4"/>
  <c r="E27" i="4"/>
  <c r="W27" i="4"/>
  <c r="Z29" i="4"/>
  <c r="J31" i="4"/>
  <c r="G33" i="4"/>
  <c r="E35" i="4"/>
  <c r="W38" i="4"/>
  <c r="E42" i="4"/>
  <c r="H42" i="4"/>
  <c r="Z45" i="4"/>
  <c r="Y45" i="4"/>
  <c r="M47" i="4"/>
  <c r="E48" i="4"/>
  <c r="S50" i="4"/>
  <c r="H5" i="4"/>
  <c r="Y50" i="4"/>
  <c r="Z42" i="4"/>
  <c r="Y53" i="4"/>
  <c r="Z26" i="4"/>
  <c r="M8" i="4"/>
  <c r="E19" i="4"/>
  <c r="M20" i="4"/>
  <c r="Y20" i="4"/>
  <c r="Y25" i="4"/>
  <c r="Q33" i="4"/>
  <c r="K48" i="4"/>
  <c r="J48" i="4"/>
  <c r="G48" i="4"/>
  <c r="G42" i="4"/>
  <c r="G55" i="4"/>
  <c r="G52" i="4"/>
  <c r="G46" i="4"/>
  <c r="G45" i="4"/>
  <c r="G41" i="4"/>
  <c r="G38" i="4"/>
  <c r="G37" i="4"/>
  <c r="G32" i="4"/>
  <c r="G28" i="4"/>
  <c r="G26" i="4"/>
  <c r="G53" i="4"/>
  <c r="G47" i="4"/>
  <c r="G36" i="4"/>
  <c r="G31" i="4"/>
  <c r="G27" i="4"/>
  <c r="G24" i="4"/>
  <c r="N5" i="4"/>
  <c r="S48" i="4"/>
  <c r="S49" i="4"/>
  <c r="Z5" i="4"/>
  <c r="J6" i="4"/>
  <c r="V6" i="4"/>
  <c r="E7" i="4"/>
  <c r="Y7" i="4"/>
  <c r="J8" i="4"/>
  <c r="G9" i="4"/>
  <c r="G10" i="4"/>
  <c r="G11" i="4"/>
  <c r="E12" i="4"/>
  <c r="G16" i="4"/>
  <c r="E17" i="4"/>
  <c r="G18" i="4"/>
  <c r="M18" i="4"/>
  <c r="S18" i="4"/>
  <c r="Y18" i="4"/>
  <c r="J20" i="4"/>
  <c r="V20" i="4"/>
  <c r="E21" i="4"/>
  <c r="G22" i="4"/>
  <c r="M22" i="4"/>
  <c r="S22" i="4"/>
  <c r="Y22" i="4"/>
  <c r="J23" i="4"/>
  <c r="S23" i="4"/>
  <c r="S25" i="4"/>
  <c r="J26" i="4"/>
  <c r="J28" i="4"/>
  <c r="E30" i="4"/>
  <c r="W32" i="4"/>
  <c r="G34" i="4"/>
  <c r="G35" i="4"/>
  <c r="E36" i="4"/>
  <c r="W36" i="4"/>
  <c r="S46" i="4"/>
  <c r="Y49" i="4"/>
  <c r="G50" i="4"/>
  <c r="S53" i="4"/>
  <c r="J43" i="4"/>
  <c r="N48" i="4"/>
  <c r="Q48" i="4"/>
  <c r="Q50" i="4"/>
  <c r="P50" i="4"/>
  <c r="G14" i="4" l="1"/>
  <c r="V12" i="4"/>
  <c r="I14" i="4"/>
  <c r="I15" i="4" s="1"/>
  <c r="K13" i="4"/>
  <c r="Y47" i="4"/>
  <c r="Z12" i="4"/>
  <c r="T26" i="4"/>
  <c r="Z47" i="4"/>
  <c r="F15" i="4"/>
  <c r="T42" i="4"/>
  <c r="J16" i="4"/>
  <c r="O9" i="4"/>
  <c r="Q9" i="4" s="1"/>
  <c r="N12" i="4"/>
  <c r="V48" i="4"/>
  <c r="Q42" i="4"/>
  <c r="I12" i="3"/>
  <c r="I33" i="3" s="1"/>
  <c r="J12" i="3"/>
  <c r="I31" i="3"/>
  <c r="H31" i="3"/>
  <c r="H12" i="3" s="1"/>
  <c r="H33" i="3" s="1"/>
  <c r="F31" i="3"/>
  <c r="F12" i="3" s="1"/>
  <c r="F33" i="3" s="1"/>
  <c r="G31" i="3"/>
  <c r="G12" i="3" s="1"/>
  <c r="G33" i="3" s="1"/>
  <c r="J31" i="3"/>
  <c r="I9" i="3"/>
  <c r="I11" i="3" s="1"/>
  <c r="J10" i="3"/>
  <c r="J9" i="3" s="1"/>
  <c r="J11" i="3" s="1"/>
  <c r="P10" i="4"/>
  <c r="Q10" i="4"/>
  <c r="O43" i="4"/>
  <c r="Q24" i="4"/>
  <c r="Z31" i="4"/>
  <c r="Z24" i="4"/>
  <c r="X43" i="4"/>
  <c r="Z48" i="4"/>
  <c r="Y48" i="4"/>
  <c r="D14" i="4"/>
  <c r="Z10" i="4"/>
  <c r="Y10" i="4"/>
  <c r="T10" i="4"/>
  <c r="S10" i="4"/>
  <c r="W10" i="4"/>
  <c r="R43" i="4"/>
  <c r="T24" i="4"/>
  <c r="U43" i="4"/>
  <c r="W24" i="4"/>
  <c r="Z36" i="4"/>
  <c r="W42" i="4"/>
  <c r="Z28" i="4"/>
  <c r="E43" i="4"/>
  <c r="H43" i="4"/>
  <c r="D16" i="4"/>
  <c r="L43" i="4"/>
  <c r="N24" i="4"/>
  <c r="R9" i="4"/>
  <c r="Q12" i="4"/>
  <c r="P12" i="4"/>
  <c r="W26" i="4"/>
  <c r="Z27" i="4"/>
  <c r="S12" i="4"/>
  <c r="U9" i="4"/>
  <c r="Z9" i="4" s="1"/>
  <c r="T12" i="4"/>
  <c r="W12" i="4"/>
  <c r="F51" i="4"/>
  <c r="G44" i="4"/>
  <c r="Z38" i="4"/>
  <c r="I44" i="4"/>
  <c r="Y9" i="4"/>
  <c r="N10" i="4"/>
  <c r="L11" i="4"/>
  <c r="M10" i="4"/>
  <c r="Q26" i="4"/>
  <c r="H13" i="4"/>
  <c r="J14" i="4" l="1"/>
  <c r="K14" i="4"/>
  <c r="K15" i="4"/>
  <c r="P9" i="4"/>
  <c r="O11" i="4"/>
  <c r="P11" i="4" s="1"/>
  <c r="J33" i="3"/>
  <c r="V43" i="4"/>
  <c r="W43" i="4"/>
  <c r="U16" i="4"/>
  <c r="Q43" i="4"/>
  <c r="P43" i="4"/>
  <c r="O16" i="4"/>
  <c r="L13" i="4"/>
  <c r="M11" i="4"/>
  <c r="N11" i="4"/>
  <c r="K44" i="4"/>
  <c r="I51" i="4"/>
  <c r="J44" i="4"/>
  <c r="U11" i="4"/>
  <c r="W9" i="4"/>
  <c r="V9" i="4"/>
  <c r="N43" i="4"/>
  <c r="M43" i="4"/>
  <c r="L16" i="4"/>
  <c r="S43" i="4"/>
  <c r="T43" i="4"/>
  <c r="R16" i="4"/>
  <c r="T9" i="4"/>
  <c r="R11" i="4"/>
  <c r="S9" i="4"/>
  <c r="D44" i="4"/>
  <c r="E14" i="4"/>
  <c r="D15" i="4"/>
  <c r="H15" i="4" s="1"/>
  <c r="H14" i="4"/>
  <c r="X13" i="4"/>
  <c r="Y11" i="4"/>
  <c r="F54" i="4"/>
  <c r="G51" i="4"/>
  <c r="E16" i="4"/>
  <c r="H16" i="4"/>
  <c r="Z43" i="4"/>
  <c r="Y43" i="4"/>
  <c r="X16" i="4"/>
  <c r="Q11" i="4" l="1"/>
  <c r="O13" i="4"/>
  <c r="Q13" i="4" s="1"/>
  <c r="Y13" i="4"/>
  <c r="X14" i="4"/>
  <c r="N13" i="4"/>
  <c r="M13" i="4"/>
  <c r="L14" i="4"/>
  <c r="W16" i="4"/>
  <c r="V16" i="4"/>
  <c r="D51" i="4"/>
  <c r="E44" i="4"/>
  <c r="H44" i="4"/>
  <c r="W11" i="4"/>
  <c r="V11" i="4"/>
  <c r="U13" i="4"/>
  <c r="S11" i="4"/>
  <c r="R13" i="4"/>
  <c r="T11" i="4"/>
  <c r="I54" i="4"/>
  <c r="J51" i="4"/>
  <c r="K51" i="4"/>
  <c r="Q16" i="4"/>
  <c r="P16" i="4"/>
  <c r="S16" i="4"/>
  <c r="T16" i="4"/>
  <c r="F56" i="4"/>
  <c r="G54" i="4"/>
  <c r="Y16" i="4"/>
  <c r="Z16" i="4"/>
  <c r="Z11" i="4"/>
  <c r="N16" i="4"/>
  <c r="M16" i="4"/>
  <c r="P13" i="4" l="1"/>
  <c r="O14" i="4"/>
  <c r="P14" i="4" s="1"/>
  <c r="Y14" i="4"/>
  <c r="X44" i="4"/>
  <c r="X15" i="4"/>
  <c r="G56" i="4"/>
  <c r="T13" i="4"/>
  <c r="S13" i="4"/>
  <c r="R14" i="4"/>
  <c r="I56" i="4"/>
  <c r="J54" i="4"/>
  <c r="K54" i="4"/>
  <c r="W13" i="4"/>
  <c r="V13" i="4"/>
  <c r="U14" i="4"/>
  <c r="L44" i="4"/>
  <c r="M14" i="4"/>
  <c r="L15" i="4"/>
  <c r="N15" i="4" s="1"/>
  <c r="N14" i="4"/>
  <c r="D54" i="4"/>
  <c r="E51" i="4"/>
  <c r="H51" i="4"/>
  <c r="Z13" i="4"/>
  <c r="O15" i="4" l="1"/>
  <c r="Q14" i="4"/>
  <c r="O44" i="4"/>
  <c r="O51" i="4" s="1"/>
  <c r="Q15" i="4"/>
  <c r="W14" i="4"/>
  <c r="U44" i="4"/>
  <c r="U15" i="4"/>
  <c r="V14" i="4"/>
  <c r="J56" i="4"/>
  <c r="K56" i="4"/>
  <c r="R44" i="4"/>
  <c r="S14" i="4"/>
  <c r="R15" i="4"/>
  <c r="T15" i="4" s="1"/>
  <c r="T14" i="4"/>
  <c r="Y44" i="4"/>
  <c r="X51" i="4"/>
  <c r="Z14" i="4"/>
  <c r="E54" i="4"/>
  <c r="D56" i="4"/>
  <c r="H54" i="4"/>
  <c r="N44" i="4"/>
  <c r="L51" i="4"/>
  <c r="M44" i="4"/>
  <c r="P44" i="4"/>
  <c r="Q44" i="4" l="1"/>
  <c r="W15" i="4"/>
  <c r="W44" i="4"/>
  <c r="U51" i="4"/>
  <c r="Z51" i="4" s="1"/>
  <c r="V44" i="4"/>
  <c r="X54" i="4"/>
  <c r="Y51" i="4"/>
  <c r="E56" i="4"/>
  <c r="H56" i="4"/>
  <c r="Q51" i="4"/>
  <c r="O54" i="4"/>
  <c r="P51" i="4"/>
  <c r="N51" i="4"/>
  <c r="L54" i="4"/>
  <c r="M51" i="4"/>
  <c r="Z44" i="4"/>
  <c r="R51" i="4"/>
  <c r="S44" i="4"/>
  <c r="T44" i="4"/>
  <c r="Z15" i="4"/>
  <c r="R54" i="4" l="1"/>
  <c r="T51" i="4"/>
  <c r="S51" i="4"/>
  <c r="Q54" i="4"/>
  <c r="P54" i="4"/>
  <c r="O55" i="4"/>
  <c r="U54" i="4"/>
  <c r="Z54" i="4" s="1"/>
  <c r="V51" i="4"/>
  <c r="W51" i="4"/>
  <c r="M54" i="4"/>
  <c r="L55" i="4"/>
  <c r="L56" i="4" s="1"/>
  <c r="N54" i="4"/>
  <c r="Y54" i="4"/>
  <c r="X55" i="4"/>
  <c r="X56" i="4" s="1"/>
  <c r="M55" i="4" l="1"/>
  <c r="N55" i="4"/>
  <c r="Q55" i="4"/>
  <c r="P55" i="4"/>
  <c r="N56" i="4"/>
  <c r="M56" i="4"/>
  <c r="U55" i="4"/>
  <c r="W54" i="4"/>
  <c r="V54" i="4"/>
  <c r="Y55" i="4"/>
  <c r="O56" i="4"/>
  <c r="Y56" i="4"/>
  <c r="T54" i="4"/>
  <c r="R55" i="4"/>
  <c r="S54" i="4"/>
  <c r="T55" i="4" l="1"/>
  <c r="S55" i="4"/>
  <c r="V55" i="4"/>
  <c r="W55" i="4"/>
  <c r="R56" i="4"/>
  <c r="Q56" i="4"/>
  <c r="P56" i="4"/>
  <c r="Z55" i="4"/>
  <c r="U56" i="4"/>
  <c r="V56" i="4" l="1"/>
  <c r="W56" i="4"/>
  <c r="Z56" i="4"/>
  <c r="T56" i="4"/>
  <c r="S56" i="4"/>
</calcChain>
</file>

<file path=xl/comments1.xml><?xml version="1.0" encoding="utf-8"?>
<comments xmlns="http://schemas.openxmlformats.org/spreadsheetml/2006/main">
  <authors>
    <author>Yasushi</author>
  </authors>
  <commentList>
    <comment ref="D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直近の決算書の数字を入れていく。</t>
        </r>
      </text>
    </comment>
    <comment ref="C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経費を毎年ほぼ一緒の固定費と、売上の増減に合わせて増減する変動費に分けて入力する。</t>
        </r>
      </text>
    </comment>
  </commentList>
</comments>
</file>

<file path=xl/sharedStrings.xml><?xml version="1.0" encoding="utf-8"?>
<sst xmlns="http://schemas.openxmlformats.org/spreadsheetml/2006/main" count="149" uniqueCount="119">
  <si>
    <t>⑥事業ドメインの検討</t>
    <rPh sb="1" eb="3">
      <t>ジギョウ</t>
    </rPh>
    <rPh sb="8" eb="10">
      <t>ケントウ</t>
    </rPh>
    <phoneticPr fontId="1"/>
  </si>
  <si>
    <t>ドメイン軸</t>
    <rPh sb="4" eb="5">
      <t>ジク</t>
    </rPh>
    <phoneticPr fontId="1"/>
  </si>
  <si>
    <t>内容</t>
    <rPh sb="0" eb="2">
      <t>ナイヨウ</t>
    </rPh>
    <phoneticPr fontId="1"/>
  </si>
  <si>
    <t>誰に</t>
    <rPh sb="0" eb="1">
      <t>ダレ</t>
    </rPh>
    <phoneticPr fontId="1"/>
  </si>
  <si>
    <t>何を</t>
    <rPh sb="0" eb="1">
      <t>ナニ</t>
    </rPh>
    <phoneticPr fontId="1"/>
  </si>
  <si>
    <t>どのように</t>
    <phoneticPr fontId="1"/>
  </si>
  <si>
    <t>⑦販売促進について</t>
    <rPh sb="1" eb="3">
      <t>ハンバイ</t>
    </rPh>
    <rPh sb="3" eb="5">
      <t>ソクシン</t>
    </rPh>
    <phoneticPr fontId="1"/>
  </si>
  <si>
    <t>商品</t>
    <rPh sb="0" eb="2">
      <t>ショウヒン</t>
    </rPh>
    <phoneticPr fontId="1"/>
  </si>
  <si>
    <t>価格</t>
    <rPh sb="0" eb="2">
      <t>カカク</t>
    </rPh>
    <phoneticPr fontId="1"/>
  </si>
  <si>
    <t>流通経路（売る場所）</t>
    <rPh sb="0" eb="2">
      <t>リュウツウ</t>
    </rPh>
    <rPh sb="2" eb="4">
      <t>ケイロ</t>
    </rPh>
    <rPh sb="5" eb="6">
      <t>ウ</t>
    </rPh>
    <rPh sb="7" eb="9">
      <t>バショ</t>
    </rPh>
    <phoneticPr fontId="1"/>
  </si>
  <si>
    <t>販売促進（プロモーション）</t>
    <rPh sb="0" eb="2">
      <t>ハンバイ</t>
    </rPh>
    <rPh sb="2" eb="4">
      <t>ソクシン</t>
    </rPh>
    <phoneticPr fontId="1"/>
  </si>
  <si>
    <t>ITの活用</t>
    <rPh sb="3" eb="5">
      <t>カツヨウ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</si>
  <si>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</si>
  <si>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</si>
  <si>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</si>
  <si>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売上</t>
    <rPh sb="0" eb="2">
      <t>ウリアゲ</t>
    </rPh>
    <phoneticPr fontId="1"/>
  </si>
  <si>
    <t>売上原価</t>
    <rPh sb="0" eb="2">
      <t>ウリアゲ</t>
    </rPh>
    <rPh sb="2" eb="4">
      <t>ゲンカ</t>
    </rPh>
    <phoneticPr fontId="1"/>
  </si>
  <si>
    <t>原価率</t>
    <rPh sb="0" eb="2">
      <t>ゲンカ</t>
    </rPh>
    <rPh sb="2" eb="3">
      <t>リツ</t>
    </rPh>
    <phoneticPr fontId="1"/>
  </si>
  <si>
    <t>売上総利益</t>
    <rPh sb="0" eb="2">
      <t>ウリアゲ</t>
    </rPh>
    <rPh sb="2" eb="5">
      <t>ソウリエキ</t>
    </rPh>
    <phoneticPr fontId="1"/>
  </si>
  <si>
    <t>販管費合計</t>
    <rPh sb="0" eb="3">
      <t>ハンカンヒ</t>
    </rPh>
    <rPh sb="3" eb="5">
      <t>ゴウケイ</t>
    </rPh>
    <phoneticPr fontId="1"/>
  </si>
  <si>
    <t>固/変</t>
    <rPh sb="0" eb="1">
      <t>コ</t>
    </rPh>
    <rPh sb="2" eb="3">
      <t>ヘン</t>
    </rPh>
    <phoneticPr fontId="1"/>
  </si>
  <si>
    <t>営業利益</t>
    <rPh sb="0" eb="2">
      <t>エイギョウ</t>
    </rPh>
    <rPh sb="2" eb="4">
      <t>リエキ</t>
    </rPh>
    <phoneticPr fontId="1"/>
  </si>
  <si>
    <t>予想損益計算書</t>
    <rPh sb="0" eb="2">
      <t>ヨソウ</t>
    </rPh>
    <rPh sb="2" eb="4">
      <t>ソンエキ</t>
    </rPh>
    <rPh sb="4" eb="7">
      <t>ケイサンショ</t>
    </rPh>
    <phoneticPr fontId="1"/>
  </si>
  <si>
    <t>直近の実績</t>
    <rPh sb="0" eb="2">
      <t>チョッキン</t>
    </rPh>
    <rPh sb="3" eb="5">
      <t>ジッセキ</t>
    </rPh>
    <phoneticPr fontId="1"/>
  </si>
  <si>
    <t>（千円）</t>
  </si>
  <si>
    <t>項　　目</t>
  </si>
  <si>
    <t>実績</t>
  </si>
  <si>
    <t>実績</t>
    <phoneticPr fontId="8" type="noConversion"/>
  </si>
  <si>
    <t>実績</t>
    <rPh sb="0" eb="2">
      <t>ｼﾞｯｾｷ</t>
    </rPh>
    <phoneticPr fontId="8" type="noConversion"/>
  </si>
  <si>
    <t>計画（1年目）</t>
  </si>
  <si>
    <t>計画（2年目）</t>
  </si>
  <si>
    <t>計画（3年目）</t>
  </si>
  <si>
    <t>計画（4年目）</t>
  </si>
  <si>
    <t>計画</t>
  </si>
  <si>
    <t>27/2期</t>
    <phoneticPr fontId="8" type="noConversion"/>
  </si>
  <si>
    <t>構成比(%)</t>
  </si>
  <si>
    <t>28/2期</t>
    <phoneticPr fontId="8" type="noConversion"/>
  </si>
  <si>
    <t>前期対比</t>
  </si>
  <si>
    <t>29/2期</t>
    <phoneticPr fontId="8" type="noConversion"/>
  </si>
  <si>
    <t>30/2期</t>
    <phoneticPr fontId="8" type="noConversion"/>
  </si>
  <si>
    <t>31/2期</t>
    <phoneticPr fontId="8" type="noConversion"/>
  </si>
  <si>
    <t>32/2期</t>
    <phoneticPr fontId="8" type="noConversion"/>
  </si>
  <si>
    <t>33/2期</t>
    <phoneticPr fontId="8" type="noConversion"/>
  </si>
  <si>
    <t>34/2期</t>
    <phoneticPr fontId="8" type="noConversion"/>
  </si>
  <si>
    <t>売上高</t>
  </si>
  <si>
    <t>期首商品棚卸高</t>
    <rPh sb="0" eb="2">
      <t>ｷｼｭ</t>
    </rPh>
    <rPh sb="2" eb="4">
      <t>ｼｮｳﾋﾝ</t>
    </rPh>
    <rPh sb="4" eb="6">
      <t>ﾀﾅｵﾛｼ</t>
    </rPh>
    <rPh sb="6" eb="7">
      <t>ﾀﾞｶ</t>
    </rPh>
    <phoneticPr fontId="8" type="noConversion"/>
  </si>
  <si>
    <t>当期商品仕入高</t>
    <rPh sb="0" eb="2">
      <t>ﾄｳｷ</t>
    </rPh>
    <rPh sb="2" eb="4">
      <t>ｼｮｳﾋﾝ</t>
    </rPh>
    <rPh sb="4" eb="6">
      <t>ｼｲﾚ</t>
    </rPh>
    <rPh sb="6" eb="7">
      <t>ﾀﾞｶ</t>
    </rPh>
    <phoneticPr fontId="8" type="noConversion"/>
  </si>
  <si>
    <t>合計</t>
    <rPh sb="0" eb="2">
      <t>ｺﾞｳｹｲ</t>
    </rPh>
    <phoneticPr fontId="8" type="noConversion"/>
  </si>
  <si>
    <t>期末商品棚卸高</t>
    <rPh sb="0" eb="2">
      <t>ｷﾏﾂ</t>
    </rPh>
    <rPh sb="2" eb="4">
      <t>ｼｮｳﾋﾝ</t>
    </rPh>
    <rPh sb="4" eb="6">
      <t>ﾀﾅｵﾛｼ</t>
    </rPh>
    <rPh sb="6" eb="7">
      <t>ﾀﾞｶ</t>
    </rPh>
    <phoneticPr fontId="8" type="noConversion"/>
  </si>
  <si>
    <t>売上原価</t>
    <rPh sb="0" eb="2">
      <t>ｳﾘｱｹﾞ</t>
    </rPh>
    <rPh sb="2" eb="4">
      <t>ｹﾞﾝｶ</t>
    </rPh>
    <phoneticPr fontId="8" type="noConversion"/>
  </si>
  <si>
    <t>売上総利益</t>
  </si>
  <si>
    <t>（売上総利益率）</t>
    <phoneticPr fontId="8" type="noConversion"/>
  </si>
  <si>
    <t>販売費・一般管理費</t>
  </si>
  <si>
    <t>販売費・一般管理費</t>
    <phoneticPr fontId="8" type="noConversion"/>
  </si>
  <si>
    <t>役員報酬</t>
    <rPh sb="0" eb="2">
      <t>ﾔｸｲﾝ</t>
    </rPh>
    <rPh sb="2" eb="4">
      <t>ﾎｳｼｭｳ</t>
    </rPh>
    <phoneticPr fontId="8" type="noConversion"/>
  </si>
  <si>
    <t>従業員給与</t>
    <rPh sb="0" eb="3">
      <t>ｼﾞｭｳｷﾞｮｳｲﾝ</t>
    </rPh>
    <rPh sb="3" eb="5">
      <t>ｷｭｳﾖ</t>
    </rPh>
    <phoneticPr fontId="8" type="noConversion"/>
  </si>
  <si>
    <t>福利厚生費</t>
    <rPh sb="0" eb="2">
      <t>ﾌｸﾘ</t>
    </rPh>
    <rPh sb="2" eb="5">
      <t>ｺｳｾｲﾋ</t>
    </rPh>
    <phoneticPr fontId="8" type="noConversion"/>
  </si>
  <si>
    <t>法定福利費</t>
    <rPh sb="0" eb="2">
      <t>ﾎｳﾃｲ</t>
    </rPh>
    <rPh sb="2" eb="4">
      <t>ﾌｸﾘ</t>
    </rPh>
    <rPh sb="4" eb="5">
      <t>ﾋ</t>
    </rPh>
    <phoneticPr fontId="8" type="noConversion"/>
  </si>
  <si>
    <t>退職金</t>
    <rPh sb="0" eb="3">
      <t>ﾀｲｼｮｸｷﾝ</t>
    </rPh>
    <phoneticPr fontId="8" type="noConversion"/>
  </si>
  <si>
    <t>人件費計</t>
    <rPh sb="0" eb="3">
      <t>ｼﾞﾝｹﾝﾋ</t>
    </rPh>
    <rPh sb="3" eb="4">
      <t>ｹｲ</t>
    </rPh>
    <phoneticPr fontId="8" type="noConversion"/>
  </si>
  <si>
    <t>接待交際費</t>
    <rPh sb="0" eb="2">
      <t>ｾｯﾀｲ</t>
    </rPh>
    <rPh sb="2" eb="5">
      <t>ｺｳｻｲﾋ</t>
    </rPh>
    <phoneticPr fontId="8" type="noConversion"/>
  </si>
  <si>
    <t>その他販売費</t>
    <rPh sb="2" eb="3">
      <t>ﾎｶ</t>
    </rPh>
    <rPh sb="3" eb="6">
      <t>ﾊﾝﾊﾞｲﾋ</t>
    </rPh>
    <phoneticPr fontId="8" type="noConversion"/>
  </si>
  <si>
    <t>通信交通費</t>
    <rPh sb="0" eb="2">
      <t>ﾂｳｼﾝ</t>
    </rPh>
    <rPh sb="2" eb="5">
      <t>ｺｳﾂｳﾋ</t>
    </rPh>
    <phoneticPr fontId="8" type="noConversion"/>
  </si>
  <si>
    <t>保険料</t>
    <rPh sb="0" eb="3">
      <t>ﾎｹﾝﾘｮｳ</t>
    </rPh>
    <phoneticPr fontId="8" type="noConversion"/>
  </si>
  <si>
    <t>水道光熱費</t>
    <rPh sb="0" eb="2">
      <t>ｽｲﾄﾞｳ</t>
    </rPh>
    <rPh sb="2" eb="5">
      <t>ｺｳﾈﾂﾋ</t>
    </rPh>
    <phoneticPr fontId="8" type="noConversion"/>
  </si>
  <si>
    <t>事務用消耗品費</t>
    <rPh sb="0" eb="3">
      <t>ｼﾞﾑﾖｳ</t>
    </rPh>
    <rPh sb="3" eb="5">
      <t>ｼｮｳﾓｳ</t>
    </rPh>
    <rPh sb="5" eb="6">
      <t>ﾋﾝ</t>
    </rPh>
    <rPh sb="6" eb="7">
      <t>ﾋ</t>
    </rPh>
    <phoneticPr fontId="8" type="noConversion"/>
  </si>
  <si>
    <t>修繕費</t>
    <rPh sb="0" eb="3">
      <t>ｼｭｳｾﾞﾝﾋ</t>
    </rPh>
    <phoneticPr fontId="8" type="noConversion"/>
  </si>
  <si>
    <t>租税公課</t>
    <rPh sb="0" eb="2">
      <t>ｿｾﾞｲ</t>
    </rPh>
    <rPh sb="2" eb="4">
      <t>ｺｳｶ</t>
    </rPh>
    <phoneticPr fontId="8" type="noConversion"/>
  </si>
  <si>
    <t>減価償却費</t>
    <rPh sb="0" eb="2">
      <t>ｹﾞﾝｶ</t>
    </rPh>
    <rPh sb="2" eb="4">
      <t>ｼｮｳｷｬｸ</t>
    </rPh>
    <rPh sb="4" eb="5">
      <t>ﾋ</t>
    </rPh>
    <phoneticPr fontId="8" type="noConversion"/>
  </si>
  <si>
    <t>リース料</t>
    <rPh sb="3" eb="4">
      <t>ﾘｮｳ</t>
    </rPh>
    <phoneticPr fontId="8" type="noConversion"/>
  </si>
  <si>
    <t>諸会費</t>
    <rPh sb="0" eb="3">
      <t>ｼｮｶｲﾋ</t>
    </rPh>
    <phoneticPr fontId="8" type="noConversion"/>
  </si>
  <si>
    <t>広告宣伝費</t>
    <rPh sb="0" eb="2">
      <t>ｺｳｺｸ</t>
    </rPh>
    <rPh sb="2" eb="5">
      <t>ｾﾝﾃﾞﾝﾋ</t>
    </rPh>
    <phoneticPr fontId="8" type="noConversion"/>
  </si>
  <si>
    <t>備品消耗品費</t>
    <rPh sb="0" eb="2">
      <t>ﾋﾞﾋﾝ</t>
    </rPh>
    <rPh sb="2" eb="5">
      <t>ｼｮｳﾓｳﾋﾝ</t>
    </rPh>
    <rPh sb="5" eb="6">
      <t>ﾋ</t>
    </rPh>
    <phoneticPr fontId="8" type="noConversion"/>
  </si>
  <si>
    <t>支払手数料</t>
    <rPh sb="0" eb="2">
      <t>ｼﾊﾗｲ</t>
    </rPh>
    <rPh sb="2" eb="5">
      <t>ﾃｽｳﾘｮｳ</t>
    </rPh>
    <phoneticPr fontId="8" type="noConversion"/>
  </si>
  <si>
    <t>燃料費</t>
    <rPh sb="0" eb="2">
      <t>ﾈﾝﾘｮｳ</t>
    </rPh>
    <rPh sb="2" eb="3">
      <t>ﾋ</t>
    </rPh>
    <phoneticPr fontId="8" type="noConversion"/>
  </si>
  <si>
    <t>地代家賃</t>
    <rPh sb="0" eb="2">
      <t>ﾁﾀﾞｲ</t>
    </rPh>
    <rPh sb="2" eb="4">
      <t>ﾔﾁﾝ</t>
    </rPh>
    <phoneticPr fontId="8" type="noConversion"/>
  </si>
  <si>
    <t>貸倒引当金繰入額</t>
    <rPh sb="0" eb="2">
      <t>ｶｼﾀﾞｵﾚ</t>
    </rPh>
    <rPh sb="2" eb="4">
      <t>ﾋｷｱﾃ</t>
    </rPh>
    <rPh sb="4" eb="5">
      <t>ｷﾝ</t>
    </rPh>
    <rPh sb="5" eb="6">
      <t>ｸﾘ</t>
    </rPh>
    <rPh sb="6" eb="7">
      <t>ｲ</t>
    </rPh>
    <rPh sb="7" eb="8">
      <t>ｶﾞｸ</t>
    </rPh>
    <phoneticPr fontId="8" type="noConversion"/>
  </si>
  <si>
    <t>雑費</t>
    <rPh sb="0" eb="2">
      <t>ｻﾞｯﾋﾟ</t>
    </rPh>
    <phoneticPr fontId="8" type="noConversion"/>
  </si>
  <si>
    <t>経費計</t>
    <rPh sb="0" eb="2">
      <t>ｹｲﾋ</t>
    </rPh>
    <rPh sb="2" eb="3">
      <t>ｹｲ</t>
    </rPh>
    <phoneticPr fontId="8" type="noConversion"/>
  </si>
  <si>
    <t>営業利益</t>
  </si>
  <si>
    <t>受取利息</t>
    <rPh sb="0" eb="2">
      <t>ｳｹﾄﾘ</t>
    </rPh>
    <rPh sb="2" eb="4">
      <t>ﾘｿｸ</t>
    </rPh>
    <phoneticPr fontId="8" type="noConversion"/>
  </si>
  <si>
    <t>仕入割引</t>
    <rPh sb="0" eb="2">
      <t>ｼｲﾚ</t>
    </rPh>
    <rPh sb="2" eb="4">
      <t>ﾜﾘﾋﾞｷ</t>
    </rPh>
    <phoneticPr fontId="8" type="noConversion"/>
  </si>
  <si>
    <t>雑収入</t>
    <rPh sb="0" eb="3">
      <t>ｻﾞﾂｼｭｳﾆｭｳ</t>
    </rPh>
    <phoneticPr fontId="8" type="noConversion"/>
  </si>
  <si>
    <t>営業外収益</t>
  </si>
  <si>
    <t>支払利息割引料</t>
    <rPh sb="0" eb="2">
      <t>ｼﾊﾗｲ</t>
    </rPh>
    <rPh sb="2" eb="4">
      <t>ﾘｿｸ</t>
    </rPh>
    <rPh sb="4" eb="7">
      <t>ﾜﾘﾋﾞｷﾘｮｳ</t>
    </rPh>
    <phoneticPr fontId="8" type="noConversion"/>
  </si>
  <si>
    <t>営業外費用</t>
  </si>
  <si>
    <t>経常利益</t>
  </si>
  <si>
    <t>特別利益</t>
  </si>
  <si>
    <t>特別損失</t>
  </si>
  <si>
    <t>税引前利益</t>
  </si>
  <si>
    <t>法人税・住民税及び事業税</t>
  </si>
  <si>
    <t>当期利益</t>
  </si>
  <si>
    <t>(千円)</t>
    <rPh sb="1" eb="3">
      <t>センエン</t>
    </rPh>
    <phoneticPr fontId="1"/>
  </si>
  <si>
    <t>人件費</t>
    <rPh sb="0" eb="3">
      <t>ジンケンヒ</t>
    </rPh>
    <phoneticPr fontId="1"/>
  </si>
  <si>
    <t>広告宣伝費</t>
    <rPh sb="0" eb="2">
      <t>コウコク</t>
    </rPh>
    <rPh sb="2" eb="5">
      <t>センデンヒ</t>
    </rPh>
    <phoneticPr fontId="1"/>
  </si>
  <si>
    <t>水道光熱費</t>
    <rPh sb="0" eb="2">
      <t>スイドウ</t>
    </rPh>
    <rPh sb="2" eb="5">
      <t>コウネツヒ</t>
    </rPh>
    <phoneticPr fontId="1"/>
  </si>
  <si>
    <t>旅費交通費</t>
    <rPh sb="0" eb="2">
      <t>リョヒ</t>
    </rPh>
    <rPh sb="2" eb="5">
      <t>コウツウヒ</t>
    </rPh>
    <phoneticPr fontId="1"/>
  </si>
  <si>
    <t>通信費</t>
    <rPh sb="0" eb="3">
      <t>ツウシンヒ</t>
    </rPh>
    <phoneticPr fontId="1"/>
  </si>
  <si>
    <t>接待交際費</t>
    <rPh sb="0" eb="2">
      <t>セッタイ</t>
    </rPh>
    <rPh sb="2" eb="5">
      <t>コウサイヒ</t>
    </rPh>
    <phoneticPr fontId="1"/>
  </si>
  <si>
    <t>保険料</t>
    <rPh sb="0" eb="3">
      <t>ホケンリョウ</t>
    </rPh>
    <phoneticPr fontId="1"/>
  </si>
  <si>
    <t>修繕費</t>
    <rPh sb="0" eb="3">
      <t>シュウゼンヒ</t>
    </rPh>
    <phoneticPr fontId="1"/>
  </si>
  <si>
    <t>消耗品費</t>
    <rPh sb="0" eb="3">
      <t>ショウモウヒン</t>
    </rPh>
    <rPh sb="3" eb="4">
      <t>ヒ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</si>
  <si>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</si>
  <si>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地代家賃</t>
    <rPh sb="0" eb="2">
      <t>チダイ</t>
    </rPh>
    <rPh sb="2" eb="4">
      <t>ヤチン</t>
    </rPh>
    <phoneticPr fontId="1"/>
  </si>
  <si>
    <t>雑費</t>
    <rPh sb="0" eb="2">
      <t>ザッピ</t>
    </rPh>
    <phoneticPr fontId="1"/>
  </si>
  <si>
    <t>固定費</t>
    <rPh sb="0" eb="3">
      <t>コテイヒ</t>
    </rPh>
    <phoneticPr fontId="1"/>
  </si>
  <si>
    <t>変動費</t>
    <rPh sb="0" eb="2">
      <t>ヘンドウ</t>
    </rPh>
    <rPh sb="2" eb="3">
      <t>ヒ</t>
    </rPh>
    <phoneticPr fontId="1"/>
  </si>
  <si>
    <t>対売上</t>
    <rPh sb="0" eb="1">
      <t>タイ</t>
    </rPh>
    <rPh sb="1" eb="3">
      <t>ウリアゲ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</si>
  <si>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</si>
  <si>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</si>
  <si>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【入力の仕方】</t>
    <rPh sb="1" eb="3">
      <t>ニュウリョク</t>
    </rPh>
    <rPh sb="4" eb="6">
      <t>シカタ</t>
    </rPh>
    <phoneticPr fontId="1"/>
  </si>
  <si>
    <t>②決算書の売上と売上原価を入力する。</t>
    <rPh sb="1" eb="4">
      <t>ケッサンショ</t>
    </rPh>
    <rPh sb="5" eb="7">
      <t>ウリアゲ</t>
    </rPh>
    <rPh sb="8" eb="10">
      <t>ウリアゲ</t>
    </rPh>
    <rPh sb="10" eb="12">
      <t>ゲンカ</t>
    </rPh>
    <rPh sb="13" eb="15">
      <t>ニュウリョク</t>
    </rPh>
    <phoneticPr fontId="1"/>
  </si>
  <si>
    <t>③経費を固定費と変動費に分け、勘定科目と数字を入力する。</t>
    <rPh sb="1" eb="3">
      <t>ケイヒ</t>
    </rPh>
    <rPh sb="4" eb="7">
      <t>コテイヒ</t>
    </rPh>
    <rPh sb="8" eb="10">
      <t>ヘンドウ</t>
    </rPh>
    <rPh sb="10" eb="11">
      <t>ヒ</t>
    </rPh>
    <rPh sb="12" eb="13">
      <t>ワ</t>
    </rPh>
    <rPh sb="15" eb="17">
      <t>カンジョウ</t>
    </rPh>
    <rPh sb="17" eb="19">
      <t>カモク</t>
    </rPh>
    <rPh sb="20" eb="22">
      <t>スウジ</t>
    </rPh>
    <rPh sb="23" eb="25">
      <t>ニュウリョク</t>
    </rPh>
    <phoneticPr fontId="1"/>
  </si>
  <si>
    <t>④1年目から5年目の売上目標を入力する。</t>
    <rPh sb="2" eb="3">
      <t>ネン</t>
    </rPh>
    <rPh sb="3" eb="4">
      <t>メ</t>
    </rPh>
    <rPh sb="7" eb="9">
      <t>ネンメ</t>
    </rPh>
    <rPh sb="10" eb="12">
      <t>ウリアゲ</t>
    </rPh>
    <rPh sb="12" eb="14">
      <t>モクヒョウ</t>
    </rPh>
    <rPh sb="15" eb="17">
      <t>ニュウリョク</t>
    </rPh>
    <phoneticPr fontId="1"/>
  </si>
  <si>
    <t>①一番新しい決算書を用意する。黄色の部分を入力します。単位は千円</t>
    <rPh sb="1" eb="3">
      <t>イチバン</t>
    </rPh>
    <rPh sb="3" eb="4">
      <t>アタラ</t>
    </rPh>
    <rPh sb="6" eb="9">
      <t>ケッサンショ</t>
    </rPh>
    <rPh sb="10" eb="12">
      <t>ヨウイ</t>
    </rPh>
    <rPh sb="15" eb="17">
      <t>キイロ</t>
    </rPh>
    <rPh sb="18" eb="20">
      <t>ブブン</t>
    </rPh>
    <rPh sb="21" eb="23">
      <t>ニュウリョク</t>
    </rPh>
    <rPh sb="27" eb="29">
      <t>タンイ</t>
    </rPh>
    <rPh sb="30" eb="32">
      <t>センエン</t>
    </rPh>
    <phoneticPr fontId="1"/>
  </si>
  <si>
    <t>商品A</t>
    <rPh sb="0" eb="2">
      <t>しょうひん</t>
    </rPh>
    <phoneticPr fontId="8" type="noConversion"/>
  </si>
  <si>
    <t>商品B</t>
    <rPh sb="0" eb="2">
      <t>しょうひん</t>
    </rPh>
    <phoneticPr fontId="8" type="noConversion"/>
  </si>
  <si>
    <t>商品C</t>
    <rPh sb="0" eb="2">
      <t>しょうひん</t>
    </rPh>
    <phoneticPr fontId="8" type="noConversion"/>
  </si>
  <si>
    <t>事業損益計画書　（年次・  /  ～  / 期）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</si>
</sst>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);\(#,##0\)"/>
    <numFmt numFmtId="178" formatCode="0.0_);\(0.0\)"/>
    <numFmt numFmtId="179" formatCode=";;;"/>
    <numFmt numFmtId="180" formatCode="#,##0;&quot;△ &quot;#,##0"/>
    <numFmt numFmtId="181" formatCode="#,##0_ "/>
    <numFmt numFmtId="182" formatCode="_ * #,##0.0_ ;_ * \-#,##0.0_ ;_ * &quot;-&quot;_ ;_ @_ "/>
    <numFmt numFmtId="183" formatCode="#,##0.0_ "/>
    <numFmt numFmtId="184" formatCode="0_);[Red]\(0\)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i/>
      <sz val="9"/>
      <name val="ＭＳ ゴシック"/>
      <family val="3"/>
      <charset val="128"/>
    </font>
    <font>
      <sz val="11"/>
      <color indexed="6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6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5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4" xfId="0" applyFill="1" applyBorder="1">
      <alignment vertical="center"/>
    </xf>
    <xf numFmtId="0" fontId="7" fillId="0" borderId="0" xfId="2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vertical="center" shrinkToFit="1"/>
    </xf>
    <xf numFmtId="176" fontId="9" fillId="0" borderId="0" xfId="2" applyNumberFormat="1" applyFont="1" applyFill="1" applyAlignment="1">
      <alignment vertical="center" shrinkToFit="1"/>
    </xf>
    <xf numFmtId="0" fontId="9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9" fillId="0" borderId="8" xfId="2" applyFont="1" applyFill="1" applyBorder="1" applyAlignment="1">
      <alignment vertical="center"/>
    </xf>
    <xf numFmtId="177" fontId="9" fillId="0" borderId="0" xfId="2" applyNumberFormat="1" applyFont="1" applyFill="1" applyAlignment="1">
      <alignment horizontal="center" vertical="center" shrinkToFit="1"/>
    </xf>
    <xf numFmtId="178" fontId="11" fillId="0" borderId="8" xfId="2" applyNumberFormat="1" applyFont="1" applyFill="1" applyBorder="1" applyAlignment="1">
      <alignment horizontal="left" vertical="center" shrinkToFit="1"/>
    </xf>
    <xf numFmtId="177" fontId="9" fillId="0" borderId="0" xfId="2" applyNumberFormat="1" applyFont="1" applyFill="1" applyAlignment="1">
      <alignment vertical="center" shrinkToFit="1"/>
    </xf>
    <xf numFmtId="179" fontId="9" fillId="0" borderId="0" xfId="2" applyNumberFormat="1" applyFont="1" applyFill="1" applyAlignment="1">
      <alignment vertical="center" shrinkToFit="1"/>
    </xf>
    <xf numFmtId="0" fontId="10" fillId="0" borderId="0" xfId="2" applyFont="1" applyFill="1" applyAlignment="1">
      <alignment vertical="center"/>
    </xf>
    <xf numFmtId="0" fontId="10" fillId="0" borderId="26" xfId="2" applyFont="1" applyFill="1" applyBorder="1" applyAlignment="1">
      <alignment horizontal="center" vertical="center" shrinkToFit="1"/>
    </xf>
    <xf numFmtId="176" fontId="10" fillId="0" borderId="27" xfId="2" applyNumberFormat="1" applyFont="1" applyFill="1" applyBorder="1" applyAlignment="1">
      <alignment horizontal="center" vertical="center" shrinkToFit="1"/>
    </xf>
    <xf numFmtId="0" fontId="10" fillId="0" borderId="28" xfId="2" applyFont="1" applyFill="1" applyBorder="1" applyAlignment="1">
      <alignment horizontal="center" vertical="center" shrinkToFit="1"/>
    </xf>
    <xf numFmtId="0" fontId="9" fillId="0" borderId="29" xfId="2" applyFont="1" applyFill="1" applyBorder="1" applyAlignment="1">
      <alignment horizontal="center" vertical="center" shrinkToFit="1"/>
    </xf>
    <xf numFmtId="0" fontId="10" fillId="0" borderId="30" xfId="2" applyFont="1" applyFill="1" applyBorder="1" applyAlignment="1">
      <alignment horizontal="center" vertical="center" shrinkToFit="1"/>
    </xf>
    <xf numFmtId="0" fontId="10" fillId="0" borderId="31" xfId="2" applyFont="1" applyFill="1" applyBorder="1" applyAlignment="1">
      <alignment horizontal="center" vertical="center" shrinkToFit="1"/>
    </xf>
    <xf numFmtId="0" fontId="10" fillId="0" borderId="29" xfId="2" applyFont="1" applyFill="1" applyBorder="1" applyAlignment="1">
      <alignment horizontal="center" vertical="center" shrinkToFit="1"/>
    </xf>
    <xf numFmtId="0" fontId="10" fillId="0" borderId="16" xfId="2" applyFont="1" applyFill="1" applyBorder="1" applyAlignment="1">
      <alignment horizontal="center" vertical="center" shrinkToFit="1"/>
    </xf>
    <xf numFmtId="0" fontId="10" fillId="0" borderId="32" xfId="2" applyFont="1" applyFill="1" applyBorder="1" applyAlignment="1">
      <alignment horizontal="center" vertical="center" shrinkToFit="1"/>
    </xf>
    <xf numFmtId="0" fontId="10" fillId="0" borderId="33" xfId="2" applyFont="1" applyFill="1" applyBorder="1" applyAlignment="1">
      <alignment horizontal="center" vertical="center" shrinkToFit="1"/>
    </xf>
    <xf numFmtId="0" fontId="10" fillId="0" borderId="1" xfId="2" applyFont="1" applyFill="1" applyBorder="1" applyAlignment="1">
      <alignment vertical="center"/>
    </xf>
    <xf numFmtId="0" fontId="10" fillId="0" borderId="34" xfId="2" applyFont="1" applyFill="1" applyBorder="1" applyAlignment="1">
      <alignment vertical="center"/>
    </xf>
    <xf numFmtId="180" fontId="10" fillId="0" borderId="26" xfId="2" applyNumberFormat="1" applyFont="1" applyFill="1" applyBorder="1" applyAlignment="1">
      <alignment vertical="center" shrinkToFit="1"/>
    </xf>
    <xf numFmtId="176" fontId="10" fillId="0" borderId="28" xfId="2" applyNumberFormat="1" applyFont="1" applyFill="1" applyBorder="1" applyAlignment="1">
      <alignment vertical="center" shrinkToFit="1"/>
    </xf>
    <xf numFmtId="180" fontId="9" fillId="0" borderId="29" xfId="2" applyNumberFormat="1" applyFont="1" applyFill="1" applyBorder="1" applyAlignment="1">
      <alignment vertical="center" shrinkToFit="1"/>
    </xf>
    <xf numFmtId="180" fontId="9" fillId="0" borderId="30" xfId="2" applyNumberFormat="1" applyFont="1" applyFill="1" applyBorder="1" applyAlignment="1">
      <alignment vertical="center" shrinkToFit="1"/>
    </xf>
    <xf numFmtId="180" fontId="10" fillId="0" borderId="31" xfId="2" applyNumberFormat="1" applyFont="1" applyFill="1" applyBorder="1" applyAlignment="1">
      <alignment vertical="center" shrinkToFit="1"/>
    </xf>
    <xf numFmtId="180" fontId="9" fillId="0" borderId="11" xfId="2" applyNumberFormat="1" applyFont="1" applyFill="1" applyBorder="1" applyAlignment="1">
      <alignment vertical="center" shrinkToFit="1"/>
    </xf>
    <xf numFmtId="180" fontId="9" fillId="0" borderId="16" xfId="2" applyNumberFormat="1" applyFont="1" applyFill="1" applyBorder="1" applyAlignment="1">
      <alignment vertical="center" shrinkToFit="1"/>
    </xf>
    <xf numFmtId="0" fontId="10" fillId="0" borderId="35" xfId="2" applyFont="1" applyFill="1" applyBorder="1" applyAlignment="1">
      <alignment vertical="center"/>
    </xf>
    <xf numFmtId="0" fontId="10" fillId="0" borderId="36" xfId="2" applyFont="1" applyFill="1" applyBorder="1" applyAlignment="1">
      <alignment vertical="center"/>
    </xf>
    <xf numFmtId="176" fontId="10" fillId="0" borderId="38" xfId="2" applyNumberFormat="1" applyFont="1" applyFill="1" applyBorder="1" applyAlignment="1">
      <alignment vertical="center" shrinkToFit="1"/>
    </xf>
    <xf numFmtId="176" fontId="10" fillId="0" borderId="40" xfId="2" applyNumberFormat="1" applyFont="1" applyFill="1" applyBorder="1" applyAlignment="1">
      <alignment vertical="center" shrinkToFit="1"/>
    </xf>
    <xf numFmtId="180" fontId="9" fillId="0" borderId="38" xfId="2" applyNumberFormat="1" applyFont="1" applyFill="1" applyBorder="1" applyAlignment="1">
      <alignment vertical="center" shrinkToFit="1"/>
    </xf>
    <xf numFmtId="180" fontId="9" fillId="0" borderId="41" xfId="2" applyNumberFormat="1" applyFont="1" applyFill="1" applyBorder="1" applyAlignment="1">
      <alignment vertical="center" shrinkToFit="1"/>
    </xf>
    <xf numFmtId="180" fontId="9" fillId="0" borderId="42" xfId="2" applyNumberFormat="1" applyFont="1" applyFill="1" applyBorder="1" applyAlignment="1">
      <alignment vertical="center" shrinkToFit="1"/>
    </xf>
    <xf numFmtId="180" fontId="9" fillId="0" borderId="43" xfId="2" applyNumberFormat="1" applyFont="1" applyFill="1" applyBorder="1" applyAlignment="1">
      <alignment vertical="center" shrinkToFit="1"/>
    </xf>
    <xf numFmtId="176" fontId="10" fillId="0" borderId="45" xfId="2" applyNumberFormat="1" applyFont="1" applyFill="1" applyBorder="1" applyAlignment="1">
      <alignment vertical="center" shrinkToFit="1"/>
    </xf>
    <xf numFmtId="176" fontId="10" fillId="0" borderId="47" xfId="2" applyNumberFormat="1" applyFont="1" applyFill="1" applyBorder="1" applyAlignment="1">
      <alignment vertical="center" shrinkToFit="1"/>
    </xf>
    <xf numFmtId="180" fontId="9" fillId="0" borderId="45" xfId="2" applyNumberFormat="1" applyFont="1" applyFill="1" applyBorder="1" applyAlignment="1">
      <alignment vertical="center" shrinkToFit="1"/>
    </xf>
    <xf numFmtId="180" fontId="9" fillId="0" borderId="48" xfId="2" applyNumberFormat="1" applyFont="1" applyFill="1" applyBorder="1" applyAlignment="1">
      <alignment vertical="center" shrinkToFit="1"/>
    </xf>
    <xf numFmtId="180" fontId="9" fillId="0" borderId="49" xfId="2" applyNumberFormat="1" applyFont="1" applyFill="1" applyBorder="1" applyAlignment="1">
      <alignment vertical="center" shrinkToFit="1"/>
    </xf>
    <xf numFmtId="180" fontId="9" fillId="0" borderId="50" xfId="2" applyNumberFormat="1" applyFont="1" applyFill="1" applyBorder="1" applyAlignment="1">
      <alignment vertical="center" shrinkToFit="1"/>
    </xf>
    <xf numFmtId="176" fontId="10" fillId="0" borderId="52" xfId="2" applyNumberFormat="1" applyFont="1" applyFill="1" applyBorder="1" applyAlignment="1">
      <alignment vertical="center" shrinkToFit="1"/>
    </xf>
    <xf numFmtId="176" fontId="10" fillId="0" borderId="54" xfId="2" applyNumberFormat="1" applyFont="1" applyFill="1" applyBorder="1" applyAlignment="1">
      <alignment vertical="center" shrinkToFit="1"/>
    </xf>
    <xf numFmtId="180" fontId="9" fillId="0" borderId="52" xfId="2" applyNumberFormat="1" applyFont="1" applyFill="1" applyBorder="1" applyAlignment="1">
      <alignment vertical="center" shrinkToFit="1"/>
    </xf>
    <xf numFmtId="180" fontId="9" fillId="0" borderId="55" xfId="2" applyNumberFormat="1" applyFont="1" applyFill="1" applyBorder="1" applyAlignment="1">
      <alignment vertical="center" shrinkToFit="1"/>
    </xf>
    <xf numFmtId="180" fontId="9" fillId="0" borderId="56" xfId="2" applyNumberFormat="1" applyFont="1" applyFill="1" applyBorder="1" applyAlignment="1">
      <alignment vertical="center" shrinkToFit="1"/>
    </xf>
    <xf numFmtId="180" fontId="9" fillId="0" borderId="57" xfId="2" applyNumberFormat="1" applyFont="1" applyFill="1" applyBorder="1" applyAlignment="1">
      <alignment vertical="center" shrinkToFit="1"/>
    </xf>
    <xf numFmtId="180" fontId="10" fillId="0" borderId="58" xfId="2" applyNumberFormat="1" applyFont="1" applyFill="1" applyBorder="1" applyAlignment="1">
      <alignment vertical="center" shrinkToFit="1"/>
    </xf>
    <xf numFmtId="176" fontId="10" fillId="0" borderId="59" xfId="2" applyNumberFormat="1" applyFont="1" applyFill="1" applyBorder="1" applyAlignment="1">
      <alignment vertical="center" shrinkToFit="1"/>
    </xf>
    <xf numFmtId="176" fontId="10" fillId="0" borderId="60" xfId="2" applyNumberFormat="1" applyFont="1" applyFill="1" applyBorder="1" applyAlignment="1">
      <alignment vertical="center" shrinkToFit="1"/>
    </xf>
    <xf numFmtId="180" fontId="9" fillId="0" borderId="61" xfId="2" applyNumberFormat="1" applyFont="1" applyFill="1" applyBorder="1" applyAlignment="1">
      <alignment vertical="center" shrinkToFit="1"/>
    </xf>
    <xf numFmtId="180" fontId="9" fillId="0" borderId="62" xfId="2" applyNumberFormat="1" applyFont="1" applyFill="1" applyBorder="1" applyAlignment="1">
      <alignment vertical="center" shrinkToFit="1"/>
    </xf>
    <xf numFmtId="180" fontId="10" fillId="0" borderId="63" xfId="2" applyNumberFormat="1" applyFont="1" applyFill="1" applyBorder="1" applyAlignment="1">
      <alignment vertical="center" shrinkToFit="1"/>
    </xf>
    <xf numFmtId="180" fontId="9" fillId="0" borderId="4" xfId="2" applyNumberFormat="1" applyFont="1" applyFill="1" applyBorder="1" applyAlignment="1">
      <alignment vertical="center" shrinkToFit="1"/>
    </xf>
    <xf numFmtId="180" fontId="9" fillId="0" borderId="3" xfId="2" applyNumberFormat="1" applyFont="1" applyFill="1" applyBorder="1" applyAlignment="1">
      <alignment vertical="center" shrinkToFit="1"/>
    </xf>
    <xf numFmtId="176" fontId="10" fillId="0" borderId="32" xfId="2" applyNumberFormat="1" applyFont="1" applyFill="1" applyBorder="1" applyAlignment="1">
      <alignment vertical="center" shrinkToFit="1"/>
    </xf>
    <xf numFmtId="180" fontId="10" fillId="0" borderId="64" xfId="2" applyNumberFormat="1" applyFont="1" applyFill="1" applyBorder="1" applyAlignment="1">
      <alignment vertical="center" shrinkToFit="1"/>
    </xf>
    <xf numFmtId="176" fontId="10" fillId="0" borderId="65" xfId="2" applyNumberFormat="1" applyFont="1" applyFill="1" applyBorder="1" applyAlignment="1">
      <alignment vertical="center" shrinkToFit="1"/>
    </xf>
    <xf numFmtId="180" fontId="9" fillId="0" borderId="66" xfId="2" applyNumberFormat="1" applyFont="1" applyFill="1" applyBorder="1" applyAlignment="1">
      <alignment vertical="center" shrinkToFit="1"/>
    </xf>
    <xf numFmtId="180" fontId="9" fillId="0" borderId="67" xfId="2" applyNumberFormat="1" applyFont="1" applyFill="1" applyBorder="1" applyAlignment="1">
      <alignment vertical="center" shrinkToFit="1"/>
    </xf>
    <xf numFmtId="180" fontId="10" fillId="0" borderId="68" xfId="2" applyNumberFormat="1" applyFont="1" applyFill="1" applyBorder="1" applyAlignment="1">
      <alignment vertical="center" shrinkToFit="1"/>
    </xf>
    <xf numFmtId="180" fontId="9" fillId="0" borderId="6" xfId="2" applyNumberFormat="1" applyFont="1" applyFill="1" applyBorder="1" applyAlignment="1">
      <alignment vertical="center" shrinkToFit="1"/>
    </xf>
    <xf numFmtId="180" fontId="9" fillId="0" borderId="0" xfId="2" applyNumberFormat="1" applyFont="1" applyFill="1" applyBorder="1" applyAlignment="1">
      <alignment vertical="center" shrinkToFit="1"/>
    </xf>
    <xf numFmtId="180" fontId="10" fillId="0" borderId="69" xfId="2" applyNumberFormat="1" applyFont="1" applyFill="1" applyBorder="1" applyAlignment="1">
      <alignment vertical="center" shrinkToFit="1"/>
    </xf>
    <xf numFmtId="176" fontId="10" fillId="0" borderId="70" xfId="2" applyNumberFormat="1" applyFont="1" applyFill="1" applyBorder="1" applyAlignment="1">
      <alignment vertical="center" shrinkToFit="1"/>
    </xf>
    <xf numFmtId="176" fontId="10" fillId="0" borderId="71" xfId="2" applyNumberFormat="1" applyFont="1" applyFill="1" applyBorder="1" applyAlignment="1">
      <alignment vertical="center" shrinkToFit="1"/>
    </xf>
    <xf numFmtId="180" fontId="9" fillId="0" borderId="72" xfId="2" applyNumberFormat="1" applyFont="1" applyFill="1" applyBorder="1" applyAlignment="1">
      <alignment vertical="center" shrinkToFit="1"/>
    </xf>
    <xf numFmtId="180" fontId="9" fillId="0" borderId="73" xfId="2" applyNumberFormat="1" applyFont="1" applyFill="1" applyBorder="1" applyAlignment="1">
      <alignment vertical="center" shrinkToFit="1"/>
    </xf>
    <xf numFmtId="180" fontId="10" fillId="0" borderId="74" xfId="2" applyNumberFormat="1" applyFont="1" applyFill="1" applyBorder="1" applyAlignment="1">
      <alignment vertical="center" shrinkToFit="1"/>
    </xf>
    <xf numFmtId="180" fontId="9" fillId="0" borderId="9" xfId="2" applyNumberFormat="1" applyFont="1" applyFill="1" applyBorder="1" applyAlignment="1">
      <alignment vertical="center" shrinkToFit="1"/>
    </xf>
    <xf numFmtId="180" fontId="9" fillId="0" borderId="8" xfId="2" applyNumberFormat="1" applyFont="1" applyFill="1" applyBorder="1" applyAlignment="1">
      <alignment vertical="center" shrinkToFit="1"/>
    </xf>
    <xf numFmtId="180" fontId="9" fillId="0" borderId="32" xfId="2" applyNumberFormat="1" applyFont="1" applyFill="1" applyBorder="1" applyAlignment="1">
      <alignment vertical="center" shrinkToFit="1"/>
    </xf>
    <xf numFmtId="0" fontId="10" fillId="0" borderId="75" xfId="2" applyFont="1" applyFill="1" applyBorder="1" applyAlignment="1">
      <alignment vertical="center"/>
    </xf>
    <xf numFmtId="0" fontId="10" fillId="0" borderId="76" xfId="2" applyFont="1" applyFill="1" applyBorder="1" applyAlignment="1">
      <alignment horizontal="center" vertical="center"/>
    </xf>
    <xf numFmtId="176" fontId="10" fillId="0" borderId="72" xfId="2" applyNumberFormat="1" applyFont="1" applyFill="1" applyBorder="1" applyAlignment="1">
      <alignment vertical="center" shrinkToFit="1"/>
    </xf>
    <xf numFmtId="0" fontId="10" fillId="0" borderId="77" xfId="2" applyFont="1" applyFill="1" applyBorder="1" applyAlignment="1">
      <alignment vertical="center"/>
    </xf>
    <xf numFmtId="0" fontId="10" fillId="0" borderId="78" xfId="2" applyFont="1" applyFill="1" applyBorder="1" applyAlignment="1">
      <alignment vertical="center"/>
    </xf>
    <xf numFmtId="176" fontId="10" fillId="0" borderId="79" xfId="2" applyNumberFormat="1" applyFont="1" applyFill="1" applyBorder="1" applyAlignment="1">
      <alignment vertical="center" shrinkToFit="1"/>
    </xf>
    <xf numFmtId="176" fontId="10" fillId="0" borderId="80" xfId="2" applyNumberFormat="1" applyFont="1" applyFill="1" applyBorder="1" applyAlignment="1">
      <alignment vertical="center" shrinkToFit="1"/>
    </xf>
    <xf numFmtId="176" fontId="10" fillId="0" borderId="81" xfId="2" applyNumberFormat="1" applyFont="1" applyFill="1" applyBorder="1" applyAlignment="1">
      <alignment vertical="center" shrinkToFit="1"/>
    </xf>
    <xf numFmtId="176" fontId="9" fillId="0" borderId="80" xfId="2" applyNumberFormat="1" applyFont="1" applyFill="1" applyBorder="1" applyAlignment="1">
      <alignment vertical="center" shrinkToFit="1"/>
    </xf>
    <xf numFmtId="176" fontId="9" fillId="0" borderId="82" xfId="2" applyNumberFormat="1" applyFont="1" applyFill="1" applyBorder="1" applyAlignment="1">
      <alignment vertical="center" shrinkToFit="1"/>
    </xf>
    <xf numFmtId="176" fontId="10" fillId="0" borderId="83" xfId="2" applyNumberFormat="1" applyFont="1" applyFill="1" applyBorder="1" applyAlignment="1">
      <alignment vertical="center" shrinkToFit="1"/>
    </xf>
    <xf numFmtId="176" fontId="9" fillId="0" borderId="84" xfId="2" applyNumberFormat="1" applyFont="1" applyFill="1" applyBorder="1" applyAlignment="1">
      <alignment vertical="center" shrinkToFit="1"/>
    </xf>
    <xf numFmtId="176" fontId="9" fillId="0" borderId="85" xfId="2" applyNumberFormat="1" applyFont="1" applyFill="1" applyBorder="1" applyAlignment="1">
      <alignment vertical="center" shrinkToFit="1"/>
    </xf>
    <xf numFmtId="0" fontId="10" fillId="0" borderId="86" xfId="2" applyFont="1" applyFill="1" applyBorder="1" applyAlignment="1">
      <alignment vertical="center"/>
    </xf>
    <xf numFmtId="0" fontId="10" fillId="0" borderId="87" xfId="2" applyFont="1" applyFill="1" applyBorder="1" applyAlignment="1">
      <alignment vertical="center"/>
    </xf>
    <xf numFmtId="180" fontId="10" fillId="0" borderId="88" xfId="2" applyNumberFormat="1" applyFont="1" applyFill="1" applyBorder="1" applyAlignment="1">
      <alignment vertical="center" shrinkToFit="1"/>
    </xf>
    <xf numFmtId="180" fontId="9" fillId="0" borderId="89" xfId="2" applyNumberFormat="1" applyFont="1" applyFill="1" applyBorder="1" applyAlignment="1">
      <alignment vertical="center" shrinkToFit="1"/>
    </xf>
    <xf numFmtId="180" fontId="9" fillId="0" borderId="90" xfId="2" applyNumberFormat="1" applyFont="1" applyFill="1" applyBorder="1" applyAlignment="1">
      <alignment vertical="center" shrinkToFit="1"/>
    </xf>
    <xf numFmtId="180" fontId="10" fillId="0" borderId="91" xfId="2" applyNumberFormat="1" applyFont="1" applyFill="1" applyBorder="1" applyAlignment="1">
      <alignment vertical="center" shrinkToFit="1"/>
    </xf>
    <xf numFmtId="180" fontId="9" fillId="0" borderId="92" xfId="2" applyNumberFormat="1" applyFont="1" applyFill="1" applyBorder="1" applyAlignment="1">
      <alignment vertical="center" shrinkToFit="1"/>
    </xf>
    <xf numFmtId="180" fontId="9" fillId="0" borderId="93" xfId="2" applyNumberFormat="1" applyFont="1" applyFill="1" applyBorder="1" applyAlignment="1">
      <alignment vertical="center" shrinkToFit="1"/>
    </xf>
    <xf numFmtId="0" fontId="10" fillId="0" borderId="99" xfId="2" applyFont="1" applyFill="1" applyBorder="1" applyAlignment="1">
      <alignment vertical="center"/>
    </xf>
    <xf numFmtId="176" fontId="10" fillId="0" borderId="100" xfId="2" applyNumberFormat="1" applyFont="1" applyFill="1" applyBorder="1" applyAlignment="1">
      <alignment vertical="center" shrinkToFit="1"/>
    </xf>
    <xf numFmtId="176" fontId="10" fillId="0" borderId="101" xfId="2" applyNumberFormat="1" applyFont="1" applyFill="1" applyBorder="1" applyAlignment="1">
      <alignment vertical="center" shrinkToFit="1"/>
    </xf>
    <xf numFmtId="180" fontId="9" fillId="0" borderId="100" xfId="2" applyNumberFormat="1" applyFont="1" applyFill="1" applyBorder="1" applyAlignment="1">
      <alignment vertical="center" shrinkToFit="1"/>
    </xf>
    <xf numFmtId="180" fontId="9" fillId="0" borderId="102" xfId="2" applyNumberFormat="1" applyFont="1" applyFill="1" applyBorder="1" applyAlignment="1">
      <alignment vertical="center" shrinkToFit="1"/>
    </xf>
    <xf numFmtId="180" fontId="9" fillId="0" borderId="103" xfId="2" applyNumberFormat="1" applyFont="1" applyFill="1" applyBorder="1" applyAlignment="1">
      <alignment vertical="center" shrinkToFit="1"/>
    </xf>
    <xf numFmtId="180" fontId="9" fillId="0" borderId="104" xfId="2" applyNumberFormat="1" applyFont="1" applyFill="1" applyBorder="1" applyAlignment="1">
      <alignment vertical="center" shrinkToFit="1"/>
    </xf>
    <xf numFmtId="0" fontId="10" fillId="0" borderId="34" xfId="2" applyFont="1" applyFill="1" applyBorder="1" applyAlignment="1">
      <alignment horizontal="center" vertical="center"/>
    </xf>
    <xf numFmtId="176" fontId="10" fillId="0" borderId="29" xfId="2" applyNumberFormat="1" applyFont="1" applyFill="1" applyBorder="1" applyAlignment="1">
      <alignment vertical="center" shrinkToFit="1"/>
    </xf>
    <xf numFmtId="180" fontId="10" fillId="0" borderId="27" xfId="2" applyNumberFormat="1" applyFont="1" applyFill="1" applyBorder="1" applyAlignment="1">
      <alignment vertical="center" shrinkToFit="1"/>
    </xf>
    <xf numFmtId="176" fontId="10" fillId="0" borderId="106" xfId="2" applyNumberFormat="1" applyFont="1" applyFill="1" applyBorder="1" applyAlignment="1">
      <alignment vertical="center" shrinkToFit="1"/>
    </xf>
    <xf numFmtId="176" fontId="10" fillId="0" borderId="107" xfId="2" applyNumberFormat="1" applyFont="1" applyFill="1" applyBorder="1" applyAlignment="1">
      <alignment vertical="center" shrinkToFit="1"/>
    </xf>
    <xf numFmtId="180" fontId="9" fillId="0" borderId="106" xfId="2" applyNumberFormat="1" applyFont="1" applyFill="1" applyBorder="1" applyAlignment="1">
      <alignment vertical="center" shrinkToFit="1"/>
    </xf>
    <xf numFmtId="180" fontId="9" fillId="0" borderId="108" xfId="2" applyNumberFormat="1" applyFont="1" applyFill="1" applyBorder="1" applyAlignment="1">
      <alignment vertical="center" shrinkToFit="1"/>
    </xf>
    <xf numFmtId="180" fontId="9" fillId="0" borderId="109" xfId="2" applyNumberFormat="1" applyFont="1" applyFill="1" applyBorder="1" applyAlignment="1">
      <alignment vertical="center" shrinkToFit="1"/>
    </xf>
    <xf numFmtId="180" fontId="9" fillId="0" borderId="110" xfId="2" applyNumberFormat="1" applyFont="1" applyFill="1" applyBorder="1" applyAlignment="1">
      <alignment vertical="center" shrinkToFit="1"/>
    </xf>
    <xf numFmtId="176" fontId="10" fillId="0" borderId="66" xfId="2" applyNumberFormat="1" applyFont="1" applyFill="1" applyBorder="1" applyAlignment="1">
      <alignment vertical="center" shrinkToFit="1"/>
    </xf>
    <xf numFmtId="0" fontId="10" fillId="0" borderId="94" xfId="2" applyFont="1" applyFill="1" applyBorder="1" applyAlignment="1">
      <alignment horizontal="center" vertical="center" textRotation="255"/>
    </xf>
    <xf numFmtId="0" fontId="10" fillId="0" borderId="78" xfId="2" applyFont="1" applyFill="1" applyBorder="1" applyAlignment="1">
      <alignment horizontal="center" vertical="center"/>
    </xf>
    <xf numFmtId="180" fontId="10" fillId="0" borderId="79" xfId="2" applyNumberFormat="1" applyFont="1" applyFill="1" applyBorder="1" applyAlignment="1">
      <alignment vertical="center" shrinkToFit="1"/>
    </xf>
    <xf numFmtId="180" fontId="9" fillId="0" borderId="80" xfId="2" applyNumberFormat="1" applyFont="1" applyFill="1" applyBorder="1" applyAlignment="1">
      <alignment vertical="center" shrinkToFit="1"/>
    </xf>
    <xf numFmtId="180" fontId="9" fillId="0" borderId="82" xfId="2" applyNumberFormat="1" applyFont="1" applyFill="1" applyBorder="1" applyAlignment="1">
      <alignment vertical="center" shrinkToFit="1"/>
    </xf>
    <xf numFmtId="180" fontId="10" fillId="0" borderId="83" xfId="2" applyNumberFormat="1" applyFont="1" applyFill="1" applyBorder="1" applyAlignment="1">
      <alignment vertical="center" shrinkToFit="1"/>
    </xf>
    <xf numFmtId="180" fontId="9" fillId="0" borderId="85" xfId="2" applyNumberFormat="1" applyFont="1" applyFill="1" applyBorder="1" applyAlignment="1">
      <alignment vertical="center" shrinkToFit="1"/>
    </xf>
    <xf numFmtId="180" fontId="9" fillId="0" borderId="84" xfId="2" applyNumberFormat="1" applyFont="1" applyFill="1" applyBorder="1" applyAlignment="1">
      <alignment vertical="center" shrinkToFit="1"/>
    </xf>
    <xf numFmtId="180" fontId="10" fillId="0" borderId="112" xfId="2" applyNumberFormat="1" applyFont="1" applyFill="1" applyBorder="1" applyAlignment="1">
      <alignment vertical="center" shrinkToFit="1"/>
    </xf>
    <xf numFmtId="176" fontId="10" fillId="0" borderId="89" xfId="2" applyNumberFormat="1" applyFont="1" applyFill="1" applyBorder="1" applyAlignment="1">
      <alignment vertical="center" shrinkToFit="1"/>
    </xf>
    <xf numFmtId="176" fontId="10" fillId="0" borderId="113" xfId="2" applyNumberFormat="1" applyFont="1" applyFill="1" applyBorder="1" applyAlignment="1">
      <alignment vertical="center" shrinkToFit="1"/>
    </xf>
    <xf numFmtId="0" fontId="10" fillId="0" borderId="94" xfId="2" applyFont="1" applyFill="1" applyBorder="1" applyAlignment="1">
      <alignment vertical="center"/>
    </xf>
    <xf numFmtId="0" fontId="10" fillId="0" borderId="114" xfId="2" applyFont="1" applyFill="1" applyBorder="1" applyAlignment="1">
      <alignment vertical="center"/>
    </xf>
    <xf numFmtId="0" fontId="10" fillId="0" borderId="115" xfId="2" applyFont="1" applyFill="1" applyBorder="1" applyAlignment="1">
      <alignment vertical="center"/>
    </xf>
    <xf numFmtId="0" fontId="10" fillId="0" borderId="7" xfId="2" applyFont="1" applyFill="1" applyBorder="1" applyAlignment="1">
      <alignment vertical="center"/>
    </xf>
    <xf numFmtId="0" fontId="10" fillId="0" borderId="25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/>
    </xf>
    <xf numFmtId="0" fontId="10" fillId="0" borderId="116" xfId="2" applyFont="1" applyFill="1" applyBorder="1" applyAlignment="1">
      <alignment vertical="center"/>
    </xf>
    <xf numFmtId="0" fontId="10" fillId="0" borderId="19" xfId="2" applyFont="1" applyFill="1" applyBorder="1" applyAlignment="1">
      <alignment horizontal="center" vertical="center"/>
    </xf>
    <xf numFmtId="0" fontId="10" fillId="0" borderId="76" xfId="2" applyFont="1" applyFill="1" applyBorder="1" applyAlignment="1">
      <alignment vertical="center"/>
    </xf>
    <xf numFmtId="0" fontId="10" fillId="0" borderId="15" xfId="2" applyFont="1" applyFill="1" applyBorder="1" applyAlignment="1">
      <alignment vertical="center"/>
    </xf>
    <xf numFmtId="176" fontId="10" fillId="0" borderId="61" xfId="2" applyNumberFormat="1" applyFont="1" applyFill="1" applyBorder="1" applyAlignment="1">
      <alignment vertical="center" shrinkToFit="1"/>
    </xf>
    <xf numFmtId="181" fontId="12" fillId="0" borderId="0" xfId="2" applyNumberFormat="1" applyFont="1" applyFill="1" applyAlignment="1">
      <alignment vertical="center" shrinkToFit="1"/>
    </xf>
    <xf numFmtId="181" fontId="10" fillId="0" borderId="0" xfId="2" applyNumberFormat="1" applyFont="1" applyFill="1" applyAlignment="1">
      <alignment vertical="center"/>
    </xf>
    <xf numFmtId="180" fontId="10" fillId="0" borderId="79" xfId="2" applyNumberFormat="1" applyFont="1" applyFill="1" applyBorder="1" applyAlignment="1">
      <alignment vertical="center"/>
    </xf>
    <xf numFmtId="180" fontId="10" fillId="0" borderId="83" xfId="2" applyNumberFormat="1" applyFont="1" applyFill="1" applyBorder="1" applyAlignment="1">
      <alignment vertical="center"/>
    </xf>
    <xf numFmtId="0" fontId="10" fillId="0" borderId="0" xfId="2" applyFont="1" applyFill="1" applyAlignment="1">
      <alignment horizontal="center" vertical="center" textRotation="255" shrinkToFit="1"/>
    </xf>
    <xf numFmtId="0" fontId="10" fillId="0" borderId="0" xfId="2" applyFont="1" applyFill="1" applyAlignment="1">
      <alignment horizontal="left" vertical="center" indent="1"/>
    </xf>
    <xf numFmtId="182" fontId="10" fillId="0" borderId="0" xfId="3" applyNumberFormat="1" applyFont="1" applyFill="1" applyAlignment="1">
      <alignment vertical="center" shrinkToFit="1"/>
    </xf>
    <xf numFmtId="176" fontId="10" fillId="0" borderId="0" xfId="2" applyNumberFormat="1" applyFont="1" applyFill="1" applyAlignment="1">
      <alignment vertical="center" shrinkToFit="1"/>
    </xf>
    <xf numFmtId="181" fontId="9" fillId="0" borderId="0" xfId="2" applyNumberFormat="1" applyFont="1" applyFill="1" applyBorder="1" applyAlignment="1">
      <alignment vertical="center" shrinkToFit="1"/>
    </xf>
    <xf numFmtId="183" fontId="10" fillId="0" borderId="0" xfId="2" applyNumberFormat="1" applyFont="1" applyFill="1" applyBorder="1" applyAlignment="1">
      <alignment vertical="center" shrinkToFit="1"/>
    </xf>
    <xf numFmtId="176" fontId="10" fillId="0" borderId="0" xfId="2" applyNumberFormat="1" applyFont="1" applyFill="1" applyBorder="1" applyAlignment="1">
      <alignment vertical="center" shrinkToFit="1"/>
    </xf>
    <xf numFmtId="181" fontId="10" fillId="0" borderId="0" xfId="2" applyNumberFormat="1" applyFont="1" applyFill="1" applyBorder="1" applyAlignment="1">
      <alignment vertical="center" shrinkToFit="1"/>
    </xf>
    <xf numFmtId="179" fontId="10" fillId="0" borderId="0" xfId="2" applyNumberFormat="1" applyFont="1" applyFill="1" applyBorder="1" applyAlignment="1">
      <alignment vertical="center" shrinkToFit="1"/>
    </xf>
    <xf numFmtId="179" fontId="9" fillId="0" borderId="0" xfId="2" applyNumberFormat="1" applyFont="1" applyFill="1" applyBorder="1" applyAlignment="1">
      <alignment vertical="center" shrinkToFit="1"/>
    </xf>
    <xf numFmtId="41" fontId="9" fillId="0" borderId="0" xfId="3" applyFont="1" applyFill="1" applyAlignment="1">
      <alignment vertical="center" shrinkToFit="1"/>
    </xf>
    <xf numFmtId="41" fontId="9" fillId="0" borderId="0" xfId="3" applyFont="1" applyFill="1" applyAlignment="1">
      <alignment vertical="center"/>
    </xf>
    <xf numFmtId="43" fontId="9" fillId="0" borderId="0" xfId="2" applyNumberFormat="1" applyFont="1" applyFill="1" applyAlignment="1">
      <alignment vertical="center" shrinkToFit="1"/>
    </xf>
    <xf numFmtId="43" fontId="9" fillId="0" borderId="0" xfId="3" applyNumberFormat="1" applyFont="1" applyFill="1" applyAlignment="1">
      <alignment vertical="center" shrinkToFit="1"/>
    </xf>
    <xf numFmtId="176" fontId="9" fillId="0" borderId="0" xfId="4" applyNumberFormat="1" applyFont="1" applyFill="1" applyAlignment="1">
      <alignment vertical="center" shrinkToFit="1"/>
    </xf>
    <xf numFmtId="184" fontId="0" fillId="0" borderId="0" xfId="0" applyNumberFormat="1" applyAlignment="1">
      <alignment horizontal="right" vertical="center"/>
    </xf>
    <xf numFmtId="184" fontId="0" fillId="0" borderId="1" xfId="0" applyNumberFormat="1" applyBorder="1">
      <alignment vertical="center"/>
    </xf>
    <xf numFmtId="184" fontId="0" fillId="0" borderId="0" xfId="0" applyNumberFormat="1">
      <alignment vertical="center"/>
    </xf>
    <xf numFmtId="0" fontId="0" fillId="4" borderId="120" xfId="0" applyFill="1" applyBorder="1">
      <alignment vertical="center"/>
    </xf>
    <xf numFmtId="0" fontId="0" fillId="4" borderId="42" xfId="0" applyFill="1" applyBorder="1">
      <alignment vertical="center"/>
    </xf>
    <xf numFmtId="0" fontId="0" fillId="4" borderId="121" xfId="0" applyFill="1" applyBorder="1">
      <alignment vertical="center"/>
    </xf>
    <xf numFmtId="0" fontId="0" fillId="4" borderId="49" xfId="0" applyFill="1" applyBorder="1">
      <alignment vertical="center"/>
    </xf>
    <xf numFmtId="0" fontId="0" fillId="4" borderId="122" xfId="0" applyFill="1" applyBorder="1">
      <alignment vertical="center"/>
    </xf>
    <xf numFmtId="0" fontId="0" fillId="4" borderId="56" xfId="0" applyFill="1" applyBorder="1">
      <alignment vertical="center"/>
    </xf>
    <xf numFmtId="0" fontId="0" fillId="0" borderId="117" xfId="0" applyFill="1" applyBorder="1">
      <alignment vertical="center"/>
    </xf>
    <xf numFmtId="0" fontId="0" fillId="0" borderId="118" xfId="0" applyFill="1" applyBorder="1">
      <alignment vertical="center"/>
    </xf>
    <xf numFmtId="0" fontId="0" fillId="0" borderId="119" xfId="0" applyFill="1" applyBorder="1">
      <alignment vertical="center"/>
    </xf>
    <xf numFmtId="38" fontId="0" fillId="4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38" fontId="0" fillId="3" borderId="2" xfId="1" applyFont="1" applyFill="1" applyBorder="1">
      <alignment vertical="center"/>
    </xf>
    <xf numFmtId="38" fontId="0" fillId="3" borderId="15" xfId="1" applyFont="1" applyFill="1" applyBorder="1">
      <alignment vertical="center"/>
    </xf>
    <xf numFmtId="38" fontId="0" fillId="3" borderId="4" xfId="1" applyFont="1" applyFill="1" applyBorder="1">
      <alignment vertical="center"/>
    </xf>
    <xf numFmtId="38" fontId="0" fillId="4" borderId="12" xfId="1" applyFont="1" applyFill="1" applyBorder="1">
      <alignment vertical="center"/>
    </xf>
    <xf numFmtId="38" fontId="0" fillId="0" borderId="117" xfId="1" applyFont="1" applyBorder="1">
      <alignment vertical="center"/>
    </xf>
    <xf numFmtId="38" fontId="0" fillId="4" borderId="13" xfId="1" applyFont="1" applyFill="1" applyBorder="1">
      <alignment vertical="center"/>
    </xf>
    <xf numFmtId="38" fontId="0" fillId="0" borderId="118" xfId="1" applyFont="1" applyBorder="1">
      <alignment vertical="center"/>
    </xf>
    <xf numFmtId="38" fontId="0" fillId="4" borderId="14" xfId="1" applyFont="1" applyFill="1" applyBorder="1">
      <alignment vertical="center"/>
    </xf>
    <xf numFmtId="38" fontId="0" fillId="0" borderId="119" xfId="1" applyFont="1" applyBorder="1">
      <alignment vertical="center"/>
    </xf>
    <xf numFmtId="176" fontId="0" fillId="0" borderId="1" xfId="1" applyNumberFormat="1" applyFont="1" applyFill="1" applyBorder="1">
      <alignment vertical="center"/>
    </xf>
    <xf numFmtId="176" fontId="0" fillId="0" borderId="1" xfId="1" applyNumberFormat="1" applyFont="1" applyFill="1" applyBorder="1" applyAlignment="1">
      <alignment horizontal="right" vertical="center"/>
    </xf>
    <xf numFmtId="176" fontId="0" fillId="0" borderId="2" xfId="1" applyNumberFormat="1" applyFont="1" applyFill="1" applyBorder="1">
      <alignment vertical="center"/>
    </xf>
    <xf numFmtId="176" fontId="0" fillId="0" borderId="12" xfId="1" applyNumberFormat="1" applyFont="1" applyFill="1" applyBorder="1">
      <alignment vertical="center"/>
    </xf>
    <xf numFmtId="176" fontId="0" fillId="0" borderId="13" xfId="1" applyNumberFormat="1" applyFont="1" applyFill="1" applyBorder="1">
      <alignment vertical="center"/>
    </xf>
    <xf numFmtId="176" fontId="0" fillId="0" borderId="14" xfId="1" applyNumberFormat="1" applyFont="1" applyFill="1" applyBorder="1">
      <alignment vertical="center"/>
    </xf>
    <xf numFmtId="0" fontId="0" fillId="0" borderId="0" xfId="0" applyFont="1" applyAlignment="1">
      <alignment horizontal="left" vertical="top"/>
    </xf>
    <xf numFmtId="180" fontId="10" fillId="4" borderId="37" xfId="2" applyNumberFormat="1" applyFont="1" applyFill="1" applyBorder="1" applyAlignment="1">
      <alignment vertical="center" shrinkToFit="1"/>
    </xf>
    <xf numFmtId="180" fontId="10" fillId="4" borderId="44" xfId="2" applyNumberFormat="1" applyFont="1" applyFill="1" applyBorder="1" applyAlignment="1">
      <alignment vertical="center" shrinkToFit="1"/>
    </xf>
    <xf numFmtId="180" fontId="10" fillId="4" borderId="39" xfId="2" applyNumberFormat="1" applyFont="1" applyFill="1" applyBorder="1" applyAlignment="1">
      <alignment vertical="center" shrinkToFit="1"/>
    </xf>
    <xf numFmtId="180" fontId="10" fillId="4" borderId="46" xfId="2" applyNumberFormat="1" applyFont="1" applyFill="1" applyBorder="1" applyAlignment="1">
      <alignment vertical="center" shrinkToFit="1"/>
    </xf>
    <xf numFmtId="180" fontId="10" fillId="4" borderId="26" xfId="2" applyNumberFormat="1" applyFont="1" applyFill="1" applyBorder="1" applyAlignment="1">
      <alignment vertical="center" shrinkToFit="1"/>
    </xf>
    <xf numFmtId="180" fontId="10" fillId="4" borderId="58" xfId="2" applyNumberFormat="1" applyFont="1" applyFill="1" applyBorder="1" applyAlignment="1">
      <alignment vertical="center" shrinkToFit="1"/>
    </xf>
    <xf numFmtId="180" fontId="10" fillId="4" borderId="69" xfId="2" applyNumberFormat="1" applyFont="1" applyFill="1" applyBorder="1" applyAlignment="1">
      <alignment vertical="center" shrinkToFit="1"/>
    </xf>
    <xf numFmtId="180" fontId="10" fillId="4" borderId="96" xfId="2" applyNumberFormat="1" applyFont="1" applyFill="1" applyBorder="1" applyAlignment="1">
      <alignment vertical="center" shrinkToFit="1"/>
    </xf>
    <xf numFmtId="180" fontId="10" fillId="4" borderId="64" xfId="2" applyNumberFormat="1" applyFont="1" applyFill="1" applyBorder="1" applyAlignment="1">
      <alignment vertical="center" shrinkToFit="1"/>
    </xf>
    <xf numFmtId="180" fontId="10" fillId="4" borderId="53" xfId="2" applyNumberFormat="1" applyFont="1" applyFill="1" applyBorder="1" applyAlignment="1">
      <alignment vertical="center" shrinkToFit="1"/>
    </xf>
    <xf numFmtId="180" fontId="10" fillId="4" borderId="31" xfId="2" applyNumberFormat="1" applyFont="1" applyFill="1" applyBorder="1" applyAlignment="1">
      <alignment vertical="center" shrinkToFit="1"/>
    </xf>
    <xf numFmtId="180" fontId="10" fillId="4" borderId="97" xfId="2" applyNumberFormat="1" applyFont="1" applyFill="1" applyBorder="1" applyAlignment="1">
      <alignment vertical="center" shrinkToFit="1"/>
    </xf>
    <xf numFmtId="180" fontId="10" fillId="4" borderId="68" xfId="2" applyNumberFormat="1" applyFont="1" applyFill="1" applyBorder="1" applyAlignment="1">
      <alignment vertical="center" shrinkToFit="1"/>
    </xf>
    <xf numFmtId="180" fontId="10" fillId="4" borderId="98" xfId="2" applyNumberFormat="1" applyFont="1" applyFill="1" applyBorder="1" applyAlignment="1">
      <alignment vertical="center" shrinkToFit="1"/>
    </xf>
    <xf numFmtId="180" fontId="10" fillId="4" borderId="105" xfId="2" applyNumberFormat="1" applyFont="1" applyFill="1" applyBorder="1" applyAlignment="1">
      <alignment vertical="center" shrinkToFit="1"/>
    </xf>
    <xf numFmtId="180" fontId="10" fillId="4" borderId="111" xfId="2" applyNumberFormat="1" applyFont="1" applyFill="1" applyBorder="1" applyAlignment="1">
      <alignment vertical="center" shrinkToFit="1"/>
    </xf>
    <xf numFmtId="180" fontId="10" fillId="4" borderId="51" xfId="2" applyNumberFormat="1" applyFont="1" applyFill="1" applyBorder="1" applyAlignment="1">
      <alignment vertical="center" shrinkToFit="1"/>
    </xf>
    <xf numFmtId="180" fontId="10" fillId="4" borderId="63" xfId="2" applyNumberFormat="1" applyFont="1" applyFill="1" applyBorder="1" applyAlignment="1">
      <alignment vertical="center" shrinkToFit="1"/>
    </xf>
    <xf numFmtId="0" fontId="10" fillId="4" borderId="95" xfId="2" applyFont="1" applyFill="1" applyBorder="1" applyAlignment="1">
      <alignment vertical="center"/>
    </xf>
    <xf numFmtId="0" fontId="10" fillId="4" borderId="99" xfId="2" applyFont="1" applyFill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9" fillId="0" borderId="8" xfId="2" applyNumberFormat="1" applyFont="1" applyFill="1" applyBorder="1" applyAlignment="1">
      <alignment horizontal="left" vertical="center" shrinkToFit="1"/>
    </xf>
    <xf numFmtId="0" fontId="10" fillId="0" borderId="2" xfId="2" applyFont="1" applyFill="1" applyBorder="1" applyAlignment="1">
      <alignment vertical="center"/>
    </xf>
    <xf numFmtId="0" fontId="10" fillId="0" borderId="18" xfId="2" applyFont="1" applyFill="1" applyBorder="1" applyAlignment="1">
      <alignment vertical="center"/>
    </xf>
    <xf numFmtId="0" fontId="10" fillId="0" borderId="10" xfId="2" applyFont="1" applyFill="1" applyBorder="1" applyAlignment="1">
      <alignment vertical="center"/>
    </xf>
    <xf numFmtId="0" fontId="10" fillId="0" borderId="19" xfId="2" applyFont="1" applyFill="1" applyBorder="1" applyAlignment="1">
      <alignment vertical="center"/>
    </xf>
    <xf numFmtId="0" fontId="10" fillId="0" borderId="10" xfId="2" applyFont="1" applyFill="1" applyBorder="1" applyAlignment="1">
      <alignment horizontal="center" vertical="center"/>
    </xf>
    <xf numFmtId="0" fontId="10" fillId="0" borderId="19" xfId="2" applyFont="1" applyFill="1" applyBorder="1" applyAlignment="1">
      <alignment horizontal="center" vertical="center"/>
    </xf>
    <xf numFmtId="177" fontId="9" fillId="0" borderId="17" xfId="2" applyNumberFormat="1" applyFont="1" applyFill="1" applyBorder="1" applyAlignment="1">
      <alignment horizontal="left" vertical="center" shrinkToFit="1"/>
    </xf>
    <xf numFmtId="0" fontId="10" fillId="0" borderId="2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horizontal="center" vertical="center" shrinkToFit="1"/>
    </xf>
    <xf numFmtId="0" fontId="10" fillId="0" borderId="16" xfId="2" applyFont="1" applyFill="1" applyBorder="1" applyAlignment="1">
      <alignment horizontal="center" vertical="center" shrinkToFit="1"/>
    </xf>
    <xf numFmtId="0" fontId="10" fillId="0" borderId="1" xfId="2" applyFont="1" applyFill="1" applyBorder="1" applyAlignment="1">
      <alignment horizontal="center" vertical="center" shrinkToFit="1"/>
    </xf>
    <xf numFmtId="0" fontId="10" fillId="0" borderId="19" xfId="2" applyFont="1" applyFill="1" applyBorder="1" applyAlignment="1">
      <alignment horizontal="center" vertical="center" shrinkToFit="1"/>
    </xf>
    <xf numFmtId="0" fontId="10" fillId="0" borderId="20" xfId="2" applyFont="1" applyFill="1" applyBorder="1" applyAlignment="1">
      <alignment horizontal="center" vertical="center" shrinkToFit="1"/>
    </xf>
    <xf numFmtId="0" fontId="10" fillId="0" borderId="21" xfId="2" applyFont="1" applyFill="1" applyBorder="1" applyAlignment="1">
      <alignment horizontal="center" vertical="center" shrinkToFit="1"/>
    </xf>
    <xf numFmtId="0" fontId="10" fillId="0" borderId="11" xfId="2" applyFont="1" applyFill="1" applyBorder="1" applyAlignment="1">
      <alignment horizontal="center" vertical="center" shrinkToFit="1"/>
    </xf>
    <xf numFmtId="0" fontId="10" fillId="0" borderId="22" xfId="2" applyFont="1" applyFill="1" applyBorder="1" applyAlignment="1">
      <alignment horizontal="center" vertical="center" shrinkToFit="1"/>
    </xf>
    <xf numFmtId="0" fontId="10" fillId="0" borderId="23" xfId="2" applyFont="1" applyFill="1" applyBorder="1" applyAlignment="1">
      <alignment horizontal="center" vertical="center" shrinkToFit="1"/>
    </xf>
    <xf numFmtId="0" fontId="10" fillId="0" borderId="24" xfId="2" applyFont="1" applyFill="1" applyBorder="1" applyAlignment="1">
      <alignment horizontal="center" vertical="center" shrinkToFit="1"/>
    </xf>
    <xf numFmtId="0" fontId="9" fillId="0" borderId="8" xfId="2" applyFont="1" applyFill="1" applyBorder="1" applyAlignment="1">
      <alignment horizontal="left" vertical="center" shrinkToFit="1"/>
    </xf>
    <xf numFmtId="0" fontId="10" fillId="0" borderId="7" xfId="2" applyFont="1" applyFill="1" applyBorder="1" applyAlignment="1">
      <alignment vertical="center"/>
    </xf>
    <xf numFmtId="0" fontId="10" fillId="0" borderId="25" xfId="2" applyFont="1" applyFill="1" applyBorder="1" applyAlignment="1">
      <alignment vertical="center"/>
    </xf>
    <xf numFmtId="0" fontId="10" fillId="0" borderId="10" xfId="2" applyFont="1" applyFill="1" applyBorder="1" applyAlignment="1">
      <alignment horizontal="left" vertical="center"/>
    </xf>
    <xf numFmtId="0" fontId="10" fillId="0" borderId="19" xfId="2" applyFont="1" applyFill="1" applyBorder="1" applyAlignment="1">
      <alignment horizontal="left" vertical="center"/>
    </xf>
    <xf numFmtId="0" fontId="10" fillId="0" borderId="94" xfId="2" applyFont="1" applyFill="1" applyBorder="1" applyAlignment="1">
      <alignment horizontal="center" vertical="center" textRotation="255"/>
    </xf>
    <xf numFmtId="0" fontId="10" fillId="0" borderId="10" xfId="2" applyFont="1" applyFill="1" applyBorder="1" applyAlignment="1">
      <alignment vertical="center" shrinkToFit="1"/>
    </xf>
    <xf numFmtId="0" fontId="10" fillId="0" borderId="19" xfId="2" applyFont="1" applyFill="1" applyBorder="1" applyAlignment="1">
      <alignment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123825</xdr:rowOff>
    </xdr:from>
    <xdr:to>
      <xdr:col>1</xdr:col>
      <xdr:colOff>2486025</xdr:colOff>
      <xdr:row>4</xdr:row>
      <xdr:rowOff>104775</xdr:rowOff>
    </xdr:to>
    <xdr:sp macro="" textlink="">
      <xdr:nvSpPr>
        <xdr:cNvPr id="2" name="フレーム 1"/>
        <xdr:cNvSpPr/>
      </xdr:nvSpPr>
      <xdr:spPr>
        <a:xfrm>
          <a:off x="57150" y="295275"/>
          <a:ext cx="4210050" cy="495300"/>
        </a:xfrm>
        <a:prstGeom prst="fram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>
              <a:solidFill>
                <a:schemeClr val="tx1"/>
              </a:solidFill>
            </a:rPr>
            <a:t>　事業ドメイン</a:t>
          </a:r>
          <a:r>
            <a:rPr kumimoji="1" lang="en-US" altLang="ja-JP" sz="1800">
              <a:solidFill>
                <a:schemeClr val="tx1"/>
              </a:solidFill>
            </a:rPr>
            <a:t>(</a:t>
          </a:r>
          <a:r>
            <a:rPr kumimoji="1" lang="ja-JP" altLang="en-US" sz="1800">
              <a:solidFill>
                <a:schemeClr val="tx1"/>
              </a:solidFill>
            </a:rPr>
            <a:t>誰に・何を・どのように</a:t>
          </a:r>
          <a:r>
            <a:rPr kumimoji="1" lang="en-US" altLang="ja-JP" sz="1800">
              <a:solidFill>
                <a:schemeClr val="tx1"/>
              </a:solidFill>
            </a:rPr>
            <a:t>)</a:t>
          </a:r>
        </a:p>
        <a:p>
          <a:pPr algn="l"/>
          <a:endParaRPr kumimoji="1" lang="ja-JP" altLang="en-US" sz="18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1</xdr:col>
      <xdr:colOff>2428875</xdr:colOff>
      <xdr:row>12</xdr:row>
      <xdr:rowOff>152400</xdr:rowOff>
    </xdr:to>
    <xdr:sp macro="" textlink="">
      <xdr:nvSpPr>
        <xdr:cNvPr id="3" name="フレーム 2"/>
        <xdr:cNvSpPr/>
      </xdr:nvSpPr>
      <xdr:spPr>
        <a:xfrm>
          <a:off x="0" y="5772150"/>
          <a:ext cx="4210050" cy="495300"/>
        </a:xfrm>
        <a:prstGeom prst="fram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>
              <a:solidFill>
                <a:schemeClr val="tx1"/>
              </a:solidFill>
            </a:rPr>
            <a:t>　事業ドメイン</a:t>
          </a:r>
          <a:r>
            <a:rPr kumimoji="1" lang="en-US" altLang="ja-JP" sz="1800">
              <a:solidFill>
                <a:schemeClr val="tx1"/>
              </a:solidFill>
            </a:rPr>
            <a:t>(</a:t>
          </a:r>
          <a:r>
            <a:rPr kumimoji="1" lang="ja-JP" altLang="en-US" sz="1800">
              <a:solidFill>
                <a:schemeClr val="tx1"/>
              </a:solidFill>
            </a:rPr>
            <a:t>キャッチコピー的）</a:t>
          </a:r>
          <a:endParaRPr kumimoji="1" lang="en-US" altLang="ja-JP" sz="1800">
            <a:solidFill>
              <a:schemeClr val="tx1"/>
            </a:solidFill>
          </a:endParaRPr>
        </a:p>
        <a:p>
          <a:pPr algn="l"/>
          <a:endParaRPr kumimoji="1" lang="ja-JP" altLang="en-US" sz="18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76200</xdr:rowOff>
    </xdr:from>
    <xdr:to>
      <xdr:col>3</xdr:col>
      <xdr:colOff>161925</xdr:colOff>
      <xdr:row>4</xdr:row>
      <xdr:rowOff>57150</xdr:rowOff>
    </xdr:to>
    <xdr:sp macro="" textlink="">
      <xdr:nvSpPr>
        <xdr:cNvPr id="2" name="フレーム 1"/>
        <xdr:cNvSpPr/>
      </xdr:nvSpPr>
      <xdr:spPr>
        <a:xfrm>
          <a:off x="85725" y="247650"/>
          <a:ext cx="2133600" cy="495300"/>
        </a:xfrm>
        <a:prstGeom prst="fram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>
              <a:solidFill>
                <a:schemeClr val="tx1"/>
              </a:solidFill>
            </a:rPr>
            <a:t>　顧客ターゲット</a:t>
          </a:r>
        </a:p>
      </xdr:txBody>
    </xdr:sp>
    <xdr:clientData/>
  </xdr:twoCellAnchor>
  <xdr:twoCellAnchor>
    <xdr:from>
      <xdr:col>0</xdr:col>
      <xdr:colOff>76199</xdr:colOff>
      <xdr:row>12</xdr:row>
      <xdr:rowOff>95250</xdr:rowOff>
    </xdr:from>
    <xdr:to>
      <xdr:col>4</xdr:col>
      <xdr:colOff>104774</xdr:colOff>
      <xdr:row>15</xdr:row>
      <xdr:rowOff>76200</xdr:rowOff>
    </xdr:to>
    <xdr:sp macro="" textlink="">
      <xdr:nvSpPr>
        <xdr:cNvPr id="3" name="フレーム 2"/>
        <xdr:cNvSpPr/>
      </xdr:nvSpPr>
      <xdr:spPr>
        <a:xfrm>
          <a:off x="76199" y="2152650"/>
          <a:ext cx="2771775" cy="495300"/>
        </a:xfrm>
        <a:prstGeom prst="fram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>
              <a:solidFill>
                <a:schemeClr val="tx1"/>
              </a:solidFill>
            </a:rPr>
            <a:t>　マーケティングミックス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B18" sqref="B18"/>
    </sheetView>
  </sheetViews>
  <sheetFormatPr defaultRowHeight="13.5"/>
  <cols>
    <col min="1" max="1" width="23.375" customWidth="1"/>
    <col min="2" max="2" width="63.875" customWidth="1"/>
  </cols>
  <sheetData>
    <row r="1" spans="1:2">
      <c r="A1" t="s">
        <v>0</v>
      </c>
    </row>
    <row r="6" spans="1:2">
      <c r="A6" s="1" t="s">
        <v>1</v>
      </c>
      <c r="B6" s="1" t="s">
        <v>2</v>
      </c>
    </row>
    <row r="7" spans="1:2" ht="120" customHeight="1">
      <c r="A7" s="2" t="s">
        <v>3</v>
      </c>
      <c r="B7" s="1"/>
    </row>
    <row r="8" spans="1:2" ht="120" customHeight="1">
      <c r="A8" s="3" t="s">
        <v>4</v>
      </c>
      <c r="B8" s="1"/>
    </row>
    <row r="9" spans="1:2" ht="120" customHeight="1">
      <c r="A9" s="3" t="s">
        <v>5</v>
      </c>
      <c r="B9" s="1"/>
    </row>
    <row r="15" spans="1:2">
      <c r="A15" s="4"/>
      <c r="B15" s="6"/>
    </row>
    <row r="16" spans="1:2">
      <c r="A16" s="7"/>
      <c r="B16" s="9"/>
    </row>
    <row r="17" spans="1:2">
      <c r="A17" s="7"/>
      <c r="B17" s="9"/>
    </row>
    <row r="18" spans="1:2">
      <c r="A18" s="7"/>
      <c r="B18" s="9"/>
    </row>
    <row r="19" spans="1:2">
      <c r="A19" s="7"/>
      <c r="B19" s="9"/>
    </row>
    <row r="20" spans="1:2">
      <c r="A20" s="7"/>
      <c r="B20" s="9"/>
    </row>
    <row r="21" spans="1:2">
      <c r="A21" s="7"/>
      <c r="B21" s="9"/>
    </row>
    <row r="22" spans="1:2">
      <c r="A22" s="7"/>
      <c r="B22" s="9"/>
    </row>
    <row r="23" spans="1:2">
      <c r="A23" s="7"/>
      <c r="B23" s="9"/>
    </row>
    <row r="24" spans="1:2">
      <c r="A24" s="7"/>
      <c r="B24" s="9"/>
    </row>
    <row r="25" spans="1:2">
      <c r="A25" s="7"/>
      <c r="B25" s="9"/>
    </row>
    <row r="26" spans="1:2">
      <c r="A26" s="7"/>
      <c r="B26" s="9"/>
    </row>
    <row r="27" spans="1:2">
      <c r="A27" s="10"/>
      <c r="B27" s="12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16" workbookViewId="0">
      <selection activeCell="A41" sqref="A41"/>
    </sheetView>
  </sheetViews>
  <sheetFormatPr defaultRowHeight="13.5"/>
  <sheetData>
    <row r="1" spans="1:9">
      <c r="A1" t="s">
        <v>6</v>
      </c>
    </row>
    <row r="6" spans="1:9">
      <c r="A6" s="4"/>
      <c r="B6" s="5"/>
      <c r="C6" s="5"/>
      <c r="D6" s="5"/>
      <c r="E6" s="5"/>
      <c r="F6" s="5"/>
      <c r="G6" s="5"/>
      <c r="H6" s="5"/>
      <c r="I6" s="6"/>
    </row>
    <row r="7" spans="1:9">
      <c r="A7" s="7"/>
      <c r="B7" s="8"/>
      <c r="C7" s="8"/>
      <c r="D7" s="8"/>
      <c r="E7" s="8"/>
      <c r="F7" s="8"/>
      <c r="G7" s="8"/>
      <c r="H7" s="8"/>
      <c r="I7" s="9"/>
    </row>
    <row r="8" spans="1:9">
      <c r="A8" s="7"/>
      <c r="B8" s="8"/>
      <c r="C8" s="8"/>
      <c r="D8" s="8"/>
      <c r="E8" s="8"/>
      <c r="F8" s="8"/>
      <c r="G8" s="8"/>
      <c r="H8" s="8"/>
      <c r="I8" s="9"/>
    </row>
    <row r="9" spans="1:9">
      <c r="A9" s="7"/>
      <c r="B9" s="8"/>
      <c r="C9" s="8"/>
      <c r="D9" s="8"/>
      <c r="E9" s="8"/>
      <c r="F9" s="8"/>
      <c r="G9" s="8"/>
      <c r="H9" s="8"/>
      <c r="I9" s="9"/>
    </row>
    <row r="10" spans="1:9">
      <c r="A10" s="7"/>
      <c r="B10" s="8"/>
      <c r="C10" s="8"/>
      <c r="D10" s="8"/>
      <c r="E10" s="8"/>
      <c r="F10" s="8"/>
      <c r="G10" s="8"/>
      <c r="H10" s="8"/>
      <c r="I10" s="9"/>
    </row>
    <row r="11" spans="1:9">
      <c r="A11" s="7"/>
      <c r="B11" s="8"/>
      <c r="C11" s="8"/>
      <c r="D11" s="8"/>
      <c r="E11" s="8"/>
      <c r="F11" s="8"/>
      <c r="G11" s="8"/>
      <c r="H11" s="8"/>
      <c r="I11" s="9"/>
    </row>
    <row r="12" spans="1:9">
      <c r="A12" s="10"/>
      <c r="B12" s="11"/>
      <c r="C12" s="11"/>
      <c r="D12" s="11"/>
      <c r="E12" s="11"/>
      <c r="F12" s="11"/>
      <c r="G12" s="11"/>
      <c r="H12" s="11"/>
      <c r="I12" s="12"/>
    </row>
    <row r="17" spans="1:9">
      <c r="A17" s="4"/>
      <c r="B17" s="5"/>
      <c r="C17" s="6"/>
      <c r="D17" s="4"/>
      <c r="E17" s="5"/>
      <c r="F17" s="5"/>
      <c r="G17" s="5"/>
      <c r="H17" s="5"/>
      <c r="I17" s="6"/>
    </row>
    <row r="18" spans="1:9">
      <c r="A18" s="7" t="s">
        <v>7</v>
      </c>
      <c r="B18" s="8"/>
      <c r="C18" s="9"/>
      <c r="D18" s="7"/>
      <c r="E18" s="8"/>
      <c r="F18" s="8"/>
      <c r="G18" s="8"/>
      <c r="H18" s="8"/>
      <c r="I18" s="9"/>
    </row>
    <row r="19" spans="1:9">
      <c r="A19" s="7"/>
      <c r="B19" s="8"/>
      <c r="C19" s="9"/>
      <c r="D19" s="7"/>
      <c r="E19" s="8"/>
      <c r="F19" s="8"/>
      <c r="G19" s="8"/>
      <c r="H19" s="8"/>
      <c r="I19" s="9"/>
    </row>
    <row r="20" spans="1:9">
      <c r="A20" s="7"/>
      <c r="B20" s="8"/>
      <c r="C20" s="9"/>
      <c r="D20" s="7"/>
      <c r="E20" s="8"/>
      <c r="F20" s="8"/>
      <c r="G20" s="8"/>
      <c r="H20" s="8"/>
      <c r="I20" s="9"/>
    </row>
    <row r="21" spans="1:9">
      <c r="A21" s="10"/>
      <c r="B21" s="11"/>
      <c r="C21" s="12"/>
      <c r="D21" s="10"/>
      <c r="E21" s="11"/>
      <c r="F21" s="11"/>
      <c r="G21" s="11"/>
      <c r="H21" s="11"/>
      <c r="I21" s="12"/>
    </row>
    <row r="22" spans="1:9">
      <c r="A22" s="4"/>
      <c r="B22" s="5"/>
      <c r="C22" s="6"/>
      <c r="D22" s="4"/>
      <c r="E22" s="5"/>
      <c r="F22" s="5"/>
      <c r="G22" s="5"/>
      <c r="H22" s="5"/>
      <c r="I22" s="6"/>
    </row>
    <row r="23" spans="1:9">
      <c r="A23" s="7" t="s">
        <v>8</v>
      </c>
      <c r="B23" s="8"/>
      <c r="C23" s="9"/>
      <c r="D23" s="7"/>
      <c r="E23" s="8"/>
      <c r="F23" s="8"/>
      <c r="G23" s="8"/>
      <c r="H23" s="8"/>
      <c r="I23" s="9"/>
    </row>
    <row r="24" spans="1:9">
      <c r="A24" s="7"/>
      <c r="B24" s="8"/>
      <c r="C24" s="9"/>
      <c r="D24" s="7"/>
      <c r="E24" s="8"/>
      <c r="F24" s="8"/>
      <c r="G24" s="8"/>
      <c r="H24" s="8"/>
      <c r="I24" s="9"/>
    </row>
    <row r="25" spans="1:9">
      <c r="A25" s="7"/>
      <c r="B25" s="8"/>
      <c r="C25" s="9"/>
      <c r="D25" s="7"/>
      <c r="E25" s="8"/>
      <c r="F25" s="8"/>
      <c r="G25" s="8"/>
      <c r="H25" s="8"/>
      <c r="I25" s="9"/>
    </row>
    <row r="26" spans="1:9">
      <c r="A26" s="10"/>
      <c r="B26" s="11"/>
      <c r="C26" s="12"/>
      <c r="D26" s="10"/>
      <c r="E26" s="11"/>
      <c r="F26" s="11"/>
      <c r="G26" s="11"/>
      <c r="H26" s="11"/>
      <c r="I26" s="12"/>
    </row>
    <row r="27" spans="1:9">
      <c r="A27" s="4"/>
      <c r="B27" s="5"/>
      <c r="C27" s="6"/>
      <c r="D27" s="4"/>
      <c r="E27" s="5"/>
      <c r="F27" s="5"/>
      <c r="G27" s="5"/>
      <c r="H27" s="5"/>
      <c r="I27" s="6"/>
    </row>
    <row r="28" spans="1:9">
      <c r="A28" s="7" t="s">
        <v>9</v>
      </c>
      <c r="B28" s="8"/>
      <c r="C28" s="9"/>
      <c r="D28" s="7"/>
      <c r="E28" s="8"/>
      <c r="F28" s="8"/>
      <c r="G28" s="8"/>
      <c r="H28" s="8"/>
      <c r="I28" s="9"/>
    </row>
    <row r="29" spans="1:9">
      <c r="A29" s="7"/>
      <c r="B29" s="8"/>
      <c r="C29" s="9"/>
      <c r="D29" s="7"/>
      <c r="E29" s="8"/>
      <c r="F29" s="8"/>
      <c r="G29" s="8"/>
      <c r="H29" s="8"/>
      <c r="I29" s="9"/>
    </row>
    <row r="30" spans="1:9">
      <c r="A30" s="7"/>
      <c r="B30" s="8"/>
      <c r="C30" s="9"/>
      <c r="D30" s="7"/>
      <c r="E30" s="8"/>
      <c r="F30" s="8"/>
      <c r="G30" s="8"/>
      <c r="H30" s="8"/>
      <c r="I30" s="9"/>
    </row>
    <row r="31" spans="1:9">
      <c r="A31" s="10"/>
      <c r="B31" s="11"/>
      <c r="C31" s="12"/>
      <c r="D31" s="10"/>
      <c r="E31" s="11"/>
      <c r="F31" s="11"/>
      <c r="G31" s="11"/>
      <c r="H31" s="11"/>
      <c r="I31" s="12"/>
    </row>
    <row r="32" spans="1:9">
      <c r="A32" s="4"/>
      <c r="B32" s="5"/>
      <c r="C32" s="6"/>
      <c r="D32" s="4"/>
      <c r="E32" s="5"/>
      <c r="F32" s="5"/>
      <c r="G32" s="5"/>
      <c r="H32" s="5"/>
      <c r="I32" s="6"/>
    </row>
    <row r="33" spans="1:9">
      <c r="A33" s="7" t="s">
        <v>10</v>
      </c>
      <c r="B33" s="8"/>
      <c r="C33" s="9"/>
      <c r="D33" s="7"/>
      <c r="E33" s="8"/>
      <c r="F33" s="8"/>
      <c r="G33" s="8"/>
      <c r="H33" s="8"/>
      <c r="I33" s="9"/>
    </row>
    <row r="34" spans="1:9">
      <c r="A34" s="7"/>
      <c r="B34" s="8"/>
      <c r="C34" s="9"/>
      <c r="D34" s="7"/>
      <c r="E34" s="8"/>
      <c r="F34" s="8"/>
      <c r="G34" s="8"/>
      <c r="H34" s="8"/>
      <c r="I34" s="9"/>
    </row>
    <row r="35" spans="1:9">
      <c r="A35" s="7"/>
      <c r="B35" s="8"/>
      <c r="C35" s="9"/>
      <c r="D35" s="7"/>
      <c r="E35" s="8"/>
      <c r="F35" s="8"/>
      <c r="G35" s="8"/>
      <c r="H35" s="8"/>
      <c r="I35" s="9"/>
    </row>
    <row r="36" spans="1:9">
      <c r="A36" s="7"/>
      <c r="B36" s="8"/>
      <c r="C36" s="9"/>
      <c r="D36" s="7"/>
      <c r="E36" s="8"/>
      <c r="F36" s="8"/>
      <c r="G36" s="8"/>
      <c r="H36" s="8"/>
      <c r="I36" s="9"/>
    </row>
    <row r="37" spans="1:9">
      <c r="A37" s="7"/>
      <c r="B37" s="8"/>
      <c r="C37" s="9"/>
      <c r="D37" s="7"/>
      <c r="E37" s="8"/>
      <c r="F37" s="8"/>
      <c r="G37" s="8"/>
      <c r="H37" s="8"/>
      <c r="I37" s="9"/>
    </row>
    <row r="38" spans="1:9">
      <c r="A38" s="10"/>
      <c r="B38" s="11"/>
      <c r="C38" s="12"/>
      <c r="D38" s="10"/>
      <c r="E38" s="11"/>
      <c r="F38" s="11"/>
      <c r="G38" s="11"/>
      <c r="H38" s="11"/>
      <c r="I38" s="12"/>
    </row>
    <row r="39" spans="1:9">
      <c r="A39" s="4"/>
      <c r="B39" s="5"/>
      <c r="C39" s="6"/>
      <c r="D39" s="4"/>
      <c r="E39" s="5"/>
      <c r="F39" s="5"/>
      <c r="G39" s="5"/>
      <c r="H39" s="5"/>
      <c r="I39" s="6"/>
    </row>
    <row r="40" spans="1:9">
      <c r="A40" s="7" t="s">
        <v>11</v>
      </c>
      <c r="B40" s="8"/>
      <c r="C40" s="9"/>
      <c r="D40" s="7"/>
      <c r="E40" s="8"/>
      <c r="F40" s="8"/>
      <c r="G40" s="8"/>
      <c r="H40" s="8"/>
      <c r="I40" s="9"/>
    </row>
    <row r="41" spans="1:9">
      <c r="A41" s="7"/>
      <c r="B41" s="8"/>
      <c r="C41" s="9"/>
      <c r="D41" s="7"/>
      <c r="E41" s="8"/>
      <c r="F41" s="8"/>
      <c r="G41" s="8"/>
      <c r="H41" s="8"/>
      <c r="I41" s="9"/>
    </row>
    <row r="42" spans="1:9">
      <c r="A42" s="7"/>
      <c r="B42" s="8"/>
      <c r="C42" s="9"/>
      <c r="D42" s="7"/>
      <c r="E42" s="8"/>
      <c r="F42" s="8"/>
      <c r="G42" s="8"/>
      <c r="H42" s="8"/>
      <c r="I42" s="9"/>
    </row>
    <row r="43" spans="1:9">
      <c r="A43" s="7"/>
      <c r="B43" s="8"/>
      <c r="C43" s="9"/>
      <c r="D43" s="7"/>
      <c r="E43" s="8"/>
      <c r="F43" s="8"/>
      <c r="G43" s="8"/>
      <c r="H43" s="8"/>
      <c r="I43" s="9"/>
    </row>
    <row r="44" spans="1:9">
      <c r="A44" s="7"/>
      <c r="B44" s="8"/>
      <c r="C44" s="9"/>
      <c r="D44" s="7"/>
      <c r="E44" s="8"/>
      <c r="F44" s="8"/>
      <c r="G44" s="8"/>
      <c r="H44" s="8"/>
      <c r="I44" s="9"/>
    </row>
    <row r="45" spans="1:9">
      <c r="A45" s="7"/>
      <c r="B45" s="8"/>
      <c r="C45" s="9"/>
      <c r="D45" s="7"/>
      <c r="E45" s="8"/>
      <c r="F45" s="8"/>
      <c r="G45" s="8"/>
      <c r="H45" s="8"/>
      <c r="I45" s="9"/>
    </row>
    <row r="46" spans="1:9">
      <c r="A46" s="10"/>
      <c r="B46" s="11"/>
      <c r="C46" s="12"/>
      <c r="D46" s="10"/>
      <c r="E46" s="11"/>
      <c r="F46" s="11"/>
      <c r="G46" s="11"/>
      <c r="H46" s="11"/>
      <c r="I46" s="12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>
      <selection activeCell="F9" sqref="F9"/>
    </sheetView>
  </sheetViews>
  <sheetFormatPr defaultRowHeight="13.5"/>
  <cols>
    <col min="1" max="1" width="5.375" customWidth="1"/>
    <col min="2" max="2" width="8.375" customWidth="1"/>
    <col min="4" max="4" width="18.375" customWidth="1"/>
    <col min="5" max="5" width="7.75" bestFit="1" customWidth="1"/>
    <col min="6" max="6" width="18.375" customWidth="1"/>
    <col min="7" max="7" width="16.75" customWidth="1"/>
    <col min="8" max="10" width="18" style="180" customWidth="1"/>
  </cols>
  <sheetData>
    <row r="1" spans="1:10" ht="21">
      <c r="A1" s="13" t="s">
        <v>22</v>
      </c>
      <c r="H1" s="178"/>
      <c r="I1" s="178"/>
      <c r="J1" s="178"/>
    </row>
    <row r="2" spans="1:10">
      <c r="A2" s="208" t="s">
        <v>110</v>
      </c>
      <c r="H2" s="178"/>
      <c r="I2" s="178"/>
      <c r="J2" s="178"/>
    </row>
    <row r="3" spans="1:10">
      <c r="A3" s="208" t="s">
        <v>114</v>
      </c>
      <c r="H3" s="178"/>
      <c r="I3" s="178"/>
      <c r="J3" s="178"/>
    </row>
    <row r="4" spans="1:10">
      <c r="A4" s="208" t="s">
        <v>111</v>
      </c>
      <c r="H4" s="178"/>
      <c r="I4" s="178"/>
      <c r="J4" s="178"/>
    </row>
    <row r="5" spans="1:10">
      <c r="A5" s="208" t="s">
        <v>112</v>
      </c>
      <c r="H5" s="178"/>
      <c r="I5" s="178"/>
      <c r="J5" s="178"/>
    </row>
    <row r="6" spans="1:10">
      <c r="A6" s="208" t="s">
        <v>113</v>
      </c>
      <c r="H6" s="178"/>
      <c r="I6" s="178"/>
      <c r="J6" s="178" t="s">
        <v>92</v>
      </c>
    </row>
    <row r="7" spans="1:10" ht="25.5" customHeight="1">
      <c r="A7" s="18"/>
      <c r="B7" s="19"/>
      <c r="C7" s="19"/>
      <c r="D7" s="1" t="s">
        <v>23</v>
      </c>
      <c r="E7" s="1" t="s">
        <v>107</v>
      </c>
      <c r="F7" s="1" t="s">
        <v>12</v>
      </c>
      <c r="G7" s="1" t="s">
        <v>13</v>
      </c>
      <c r="H7" s="179" t="s">
        <v>14</v>
      </c>
      <c r="I7" s="179" t="s">
        <v>108</v>
      </c>
      <c r="J7" s="179" t="s">
        <v>109</v>
      </c>
    </row>
    <row r="8" spans="1:10" ht="25.5" customHeight="1">
      <c r="A8" s="229" t="s">
        <v>15</v>
      </c>
      <c r="B8" s="230"/>
      <c r="C8" s="20"/>
      <c r="D8" s="190">
        <v>15000</v>
      </c>
      <c r="E8" s="202">
        <f>D8/$D$8</f>
        <v>1</v>
      </c>
      <c r="F8" s="190">
        <v>18000</v>
      </c>
      <c r="G8" s="190">
        <v>20000</v>
      </c>
      <c r="H8" s="190">
        <v>22000</v>
      </c>
      <c r="I8" s="190">
        <v>23000</v>
      </c>
      <c r="J8" s="190">
        <v>25000</v>
      </c>
    </row>
    <row r="9" spans="1:10" ht="25.5" customHeight="1">
      <c r="A9" s="231" t="s">
        <v>16</v>
      </c>
      <c r="B9" s="232"/>
      <c r="C9" s="20"/>
      <c r="D9" s="190">
        <v>5250</v>
      </c>
      <c r="E9" s="202"/>
      <c r="F9" s="191">
        <f>F8*F10</f>
        <v>6300</v>
      </c>
      <c r="G9" s="191">
        <f>G8*G10</f>
        <v>7000</v>
      </c>
      <c r="H9" s="191">
        <f>H8*H10</f>
        <v>7699.9999999999991</v>
      </c>
      <c r="I9" s="191">
        <f>I8*I10</f>
        <v>8049.9999999999991</v>
      </c>
      <c r="J9" s="191">
        <f>J8*J10</f>
        <v>8750</v>
      </c>
    </row>
    <row r="10" spans="1:10" ht="23.25" customHeight="1">
      <c r="A10" s="14"/>
      <c r="B10" s="15" t="s">
        <v>17</v>
      </c>
      <c r="C10" s="19"/>
      <c r="D10" s="203">
        <f>D9/D8</f>
        <v>0.35</v>
      </c>
      <c r="E10" s="203"/>
      <c r="F10" s="203">
        <f>D10</f>
        <v>0.35</v>
      </c>
      <c r="G10" s="203">
        <f>F10</f>
        <v>0.35</v>
      </c>
      <c r="H10" s="203">
        <f>G10</f>
        <v>0.35</v>
      </c>
      <c r="I10" s="203">
        <f>H10</f>
        <v>0.35</v>
      </c>
      <c r="J10" s="203">
        <f>I10</f>
        <v>0.35</v>
      </c>
    </row>
    <row r="11" spans="1:10" ht="25.5" customHeight="1">
      <c r="A11" s="16" t="s">
        <v>18</v>
      </c>
      <c r="B11" s="17"/>
      <c r="C11" s="19"/>
      <c r="D11" s="192">
        <f>D8-D9</f>
        <v>9750</v>
      </c>
      <c r="E11" s="202"/>
      <c r="F11" s="192">
        <f>F8-F9</f>
        <v>11700</v>
      </c>
      <c r="G11" s="192">
        <f>G8-G9</f>
        <v>13000</v>
      </c>
      <c r="H11" s="192">
        <f>H8-H9</f>
        <v>14300</v>
      </c>
      <c r="I11" s="192">
        <f>I8-I9</f>
        <v>14950</v>
      </c>
      <c r="J11" s="192">
        <f>J8-J9</f>
        <v>16250</v>
      </c>
    </row>
    <row r="12" spans="1:10" ht="25.5" customHeight="1">
      <c r="A12" s="14" t="s">
        <v>19</v>
      </c>
      <c r="B12" s="15"/>
      <c r="C12" s="19"/>
      <c r="D12" s="191">
        <f>SUM(D14:D32)</f>
        <v>9080</v>
      </c>
      <c r="E12" s="202">
        <f>D12/$D$8</f>
        <v>0.60533333333333328</v>
      </c>
      <c r="F12" s="191">
        <f>SUM(F14:F32)</f>
        <v>9512</v>
      </c>
      <c r="G12" s="191">
        <f>SUM(G14:G32)</f>
        <v>9800.0000000000018</v>
      </c>
      <c r="H12" s="191">
        <f>SUM(H14:H32)</f>
        <v>10087.999999999998</v>
      </c>
      <c r="I12" s="191">
        <f>SUM(I14:I32)</f>
        <v>10232.000000000002</v>
      </c>
      <c r="J12" s="191">
        <f>SUM(J14:J32)</f>
        <v>10512</v>
      </c>
    </row>
    <row r="13" spans="1:10" ht="25.5" customHeight="1">
      <c r="A13" s="21"/>
      <c r="B13" s="22"/>
      <c r="C13" s="1" t="s">
        <v>20</v>
      </c>
      <c r="D13" s="193"/>
      <c r="E13" s="204"/>
      <c r="F13" s="193"/>
      <c r="G13" s="194"/>
      <c r="H13" s="195"/>
      <c r="I13" s="195"/>
      <c r="J13" s="195"/>
    </row>
    <row r="14" spans="1:10" ht="31.5" customHeight="1">
      <c r="A14" s="181" t="s">
        <v>93</v>
      </c>
      <c r="B14" s="182"/>
      <c r="C14" s="187" t="s">
        <v>105</v>
      </c>
      <c r="D14" s="196">
        <v>5000</v>
      </c>
      <c r="E14" s="205">
        <f t="shared" ref="E14:E32" si="0">D14/$D$8</f>
        <v>0.33333333333333331</v>
      </c>
      <c r="F14" s="197">
        <f>D14</f>
        <v>5000</v>
      </c>
      <c r="G14" s="197">
        <f>F14</f>
        <v>5000</v>
      </c>
      <c r="H14" s="197">
        <f>G14</f>
        <v>5000</v>
      </c>
      <c r="I14" s="197">
        <f>H14</f>
        <v>5000</v>
      </c>
      <c r="J14" s="197">
        <f>I14</f>
        <v>5000</v>
      </c>
    </row>
    <row r="15" spans="1:10" ht="31.5" customHeight="1">
      <c r="A15" s="183" t="s">
        <v>94</v>
      </c>
      <c r="B15" s="184"/>
      <c r="C15" s="188" t="s">
        <v>105</v>
      </c>
      <c r="D15" s="198">
        <v>120</v>
      </c>
      <c r="E15" s="206">
        <f t="shared" si="0"/>
        <v>8.0000000000000002E-3</v>
      </c>
      <c r="F15" s="199">
        <f>D15</f>
        <v>120</v>
      </c>
      <c r="G15" s="199">
        <f>F15</f>
        <v>120</v>
      </c>
      <c r="H15" s="199">
        <f>D15</f>
        <v>120</v>
      </c>
      <c r="I15" s="199">
        <f t="shared" ref="I15:J15" si="1">H15</f>
        <v>120</v>
      </c>
      <c r="J15" s="199">
        <f t="shared" si="1"/>
        <v>120</v>
      </c>
    </row>
    <row r="16" spans="1:10" ht="31.5" customHeight="1">
      <c r="A16" s="183" t="s">
        <v>99</v>
      </c>
      <c r="B16" s="184"/>
      <c r="C16" s="188" t="s">
        <v>105</v>
      </c>
      <c r="D16" s="198">
        <v>100</v>
      </c>
      <c r="E16" s="206">
        <f t="shared" si="0"/>
        <v>6.6666666666666671E-3</v>
      </c>
      <c r="F16" s="199">
        <f>D16</f>
        <v>100</v>
      </c>
      <c r="G16" s="199">
        <f>D16</f>
        <v>100</v>
      </c>
      <c r="H16" s="199">
        <f>D16</f>
        <v>100</v>
      </c>
      <c r="I16" s="199">
        <f t="shared" ref="I16:J16" si="2">H16</f>
        <v>100</v>
      </c>
      <c r="J16" s="199">
        <f t="shared" si="2"/>
        <v>100</v>
      </c>
    </row>
    <row r="17" spans="1:10" ht="31.5" customHeight="1">
      <c r="A17" s="183" t="s">
        <v>102</v>
      </c>
      <c r="B17" s="184"/>
      <c r="C17" s="188" t="s">
        <v>105</v>
      </c>
      <c r="D17" s="198">
        <v>200</v>
      </c>
      <c r="E17" s="206">
        <f t="shared" si="0"/>
        <v>1.3333333333333334E-2</v>
      </c>
      <c r="F17" s="199">
        <f t="shared" ref="F17:F18" si="3">D17</f>
        <v>200</v>
      </c>
      <c r="G17" s="199">
        <f t="shared" ref="G17:G18" si="4">D17</f>
        <v>200</v>
      </c>
      <c r="H17" s="199">
        <f t="shared" ref="H17:H18" si="5">D17</f>
        <v>200</v>
      </c>
      <c r="I17" s="199">
        <f t="shared" ref="I17:J17" si="6">H17</f>
        <v>200</v>
      </c>
      <c r="J17" s="199">
        <f t="shared" si="6"/>
        <v>200</v>
      </c>
    </row>
    <row r="18" spans="1:10" ht="31.5" customHeight="1">
      <c r="A18" s="183" t="s">
        <v>103</v>
      </c>
      <c r="B18" s="184"/>
      <c r="C18" s="188" t="s">
        <v>105</v>
      </c>
      <c r="D18" s="198">
        <v>1500</v>
      </c>
      <c r="E18" s="206">
        <f t="shared" si="0"/>
        <v>0.1</v>
      </c>
      <c r="F18" s="199">
        <f t="shared" si="3"/>
        <v>1500</v>
      </c>
      <c r="G18" s="199">
        <f t="shared" si="4"/>
        <v>1500</v>
      </c>
      <c r="H18" s="199">
        <f t="shared" si="5"/>
        <v>1500</v>
      </c>
      <c r="I18" s="199">
        <f t="shared" ref="I18:J18" si="7">H18</f>
        <v>1500</v>
      </c>
      <c r="J18" s="199">
        <f t="shared" si="7"/>
        <v>1500</v>
      </c>
    </row>
    <row r="19" spans="1:10" ht="31.5" customHeight="1">
      <c r="A19" s="183"/>
      <c r="B19" s="184"/>
      <c r="C19" s="188" t="s">
        <v>105</v>
      </c>
      <c r="D19" s="198"/>
      <c r="E19" s="206">
        <f t="shared" si="0"/>
        <v>0</v>
      </c>
      <c r="F19" s="199">
        <f t="shared" ref="F19:F22" si="8">D19</f>
        <v>0</v>
      </c>
      <c r="G19" s="199">
        <f t="shared" ref="G19:G22" si="9">D19</f>
        <v>0</v>
      </c>
      <c r="H19" s="199">
        <f t="shared" ref="H19:H22" si="10">D19</f>
        <v>0</v>
      </c>
      <c r="I19" s="199">
        <f t="shared" ref="I19:J19" si="11">H19</f>
        <v>0</v>
      </c>
      <c r="J19" s="199">
        <f t="shared" si="11"/>
        <v>0</v>
      </c>
    </row>
    <row r="20" spans="1:10" ht="31.5" customHeight="1">
      <c r="A20" s="183"/>
      <c r="B20" s="184"/>
      <c r="C20" s="188" t="s">
        <v>105</v>
      </c>
      <c r="D20" s="198"/>
      <c r="E20" s="206">
        <f t="shared" si="0"/>
        <v>0</v>
      </c>
      <c r="F20" s="199">
        <f t="shared" si="8"/>
        <v>0</v>
      </c>
      <c r="G20" s="199">
        <f t="shared" si="9"/>
        <v>0</v>
      </c>
      <c r="H20" s="199">
        <f t="shared" si="10"/>
        <v>0</v>
      </c>
      <c r="I20" s="199">
        <f t="shared" ref="I20:J20" si="12">H20</f>
        <v>0</v>
      </c>
      <c r="J20" s="199">
        <f t="shared" si="12"/>
        <v>0</v>
      </c>
    </row>
    <row r="21" spans="1:10" ht="31.5" customHeight="1">
      <c r="A21" s="183"/>
      <c r="B21" s="184"/>
      <c r="C21" s="188" t="s">
        <v>105</v>
      </c>
      <c r="D21" s="198"/>
      <c r="E21" s="206">
        <f t="shared" si="0"/>
        <v>0</v>
      </c>
      <c r="F21" s="199">
        <f t="shared" si="8"/>
        <v>0</v>
      </c>
      <c r="G21" s="199">
        <f t="shared" si="9"/>
        <v>0</v>
      </c>
      <c r="H21" s="199">
        <f t="shared" si="10"/>
        <v>0</v>
      </c>
      <c r="I21" s="199">
        <f t="shared" ref="I21:J21" si="13">H21</f>
        <v>0</v>
      </c>
      <c r="J21" s="199">
        <f t="shared" si="13"/>
        <v>0</v>
      </c>
    </row>
    <row r="22" spans="1:10" ht="31.5" customHeight="1">
      <c r="A22" s="183"/>
      <c r="B22" s="184"/>
      <c r="C22" s="188" t="s">
        <v>105</v>
      </c>
      <c r="D22" s="198"/>
      <c r="E22" s="206">
        <f t="shared" si="0"/>
        <v>0</v>
      </c>
      <c r="F22" s="199">
        <f t="shared" si="8"/>
        <v>0</v>
      </c>
      <c r="G22" s="199">
        <f t="shared" si="9"/>
        <v>0</v>
      </c>
      <c r="H22" s="199">
        <f t="shared" si="10"/>
        <v>0</v>
      </c>
      <c r="I22" s="199">
        <f t="shared" ref="I22:J23" si="14">H22</f>
        <v>0</v>
      </c>
      <c r="J22" s="199">
        <f t="shared" si="14"/>
        <v>0</v>
      </c>
    </row>
    <row r="23" spans="1:10" ht="31.5" customHeight="1">
      <c r="A23" s="183" t="s">
        <v>98</v>
      </c>
      <c r="B23" s="184"/>
      <c r="C23" s="188" t="s">
        <v>106</v>
      </c>
      <c r="D23" s="198">
        <v>60</v>
      </c>
      <c r="E23" s="206">
        <f t="shared" si="0"/>
        <v>4.0000000000000001E-3</v>
      </c>
      <c r="F23" s="199">
        <f>$F$8*E23</f>
        <v>72</v>
      </c>
      <c r="G23" s="199">
        <f>E23*$G$8</f>
        <v>80</v>
      </c>
      <c r="H23" s="199">
        <f t="shared" ref="H23:H32" si="15">E23*$H$8</f>
        <v>88</v>
      </c>
      <c r="I23" s="199">
        <f>E23*$I$8</f>
        <v>92</v>
      </c>
      <c r="J23" s="199">
        <f t="shared" si="14"/>
        <v>92</v>
      </c>
    </row>
    <row r="24" spans="1:10" ht="31.5" customHeight="1">
      <c r="A24" s="183" t="s">
        <v>97</v>
      </c>
      <c r="B24" s="184"/>
      <c r="C24" s="188" t="s">
        <v>106</v>
      </c>
      <c r="D24" s="198">
        <v>240</v>
      </c>
      <c r="E24" s="206">
        <f t="shared" si="0"/>
        <v>1.6E-2</v>
      </c>
      <c r="F24" s="199">
        <f t="shared" ref="F24:F32" si="16">$F$8*E24</f>
        <v>288</v>
      </c>
      <c r="G24" s="199">
        <f t="shared" ref="G24:G32" si="17">E24*$G$8</f>
        <v>320</v>
      </c>
      <c r="H24" s="199">
        <f t="shared" si="15"/>
        <v>352</v>
      </c>
      <c r="I24" s="199">
        <f t="shared" ref="I24:I32" si="18">E24*$I$8</f>
        <v>368</v>
      </c>
      <c r="J24" s="199">
        <f>E24*$J$8</f>
        <v>400</v>
      </c>
    </row>
    <row r="25" spans="1:10" ht="31.5" customHeight="1">
      <c r="A25" s="183" t="s">
        <v>100</v>
      </c>
      <c r="B25" s="184"/>
      <c r="C25" s="188" t="s">
        <v>106</v>
      </c>
      <c r="D25" s="198">
        <v>500</v>
      </c>
      <c r="E25" s="206">
        <f t="shared" si="0"/>
        <v>3.3333333333333333E-2</v>
      </c>
      <c r="F25" s="199">
        <f t="shared" si="16"/>
        <v>600</v>
      </c>
      <c r="G25" s="199">
        <f t="shared" si="17"/>
        <v>666.66666666666663</v>
      </c>
      <c r="H25" s="199">
        <f t="shared" si="15"/>
        <v>733.33333333333337</v>
      </c>
      <c r="I25" s="199">
        <f t="shared" si="18"/>
        <v>766.66666666666663</v>
      </c>
      <c r="J25" s="199">
        <f t="shared" ref="J25:J32" si="19">E25*$J$8</f>
        <v>833.33333333333337</v>
      </c>
    </row>
    <row r="26" spans="1:10" ht="31.5" customHeight="1">
      <c r="A26" s="183" t="s">
        <v>101</v>
      </c>
      <c r="B26" s="184"/>
      <c r="C26" s="188" t="s">
        <v>106</v>
      </c>
      <c r="D26" s="198">
        <v>120</v>
      </c>
      <c r="E26" s="206">
        <f t="shared" si="0"/>
        <v>8.0000000000000002E-3</v>
      </c>
      <c r="F26" s="199">
        <f t="shared" si="16"/>
        <v>144</v>
      </c>
      <c r="G26" s="199">
        <f t="shared" si="17"/>
        <v>160</v>
      </c>
      <c r="H26" s="199">
        <f t="shared" si="15"/>
        <v>176</v>
      </c>
      <c r="I26" s="199">
        <f t="shared" si="18"/>
        <v>184</v>
      </c>
      <c r="J26" s="199">
        <f t="shared" si="19"/>
        <v>200</v>
      </c>
    </row>
    <row r="27" spans="1:10" ht="31.5" customHeight="1">
      <c r="A27" s="183" t="s">
        <v>96</v>
      </c>
      <c r="B27" s="184"/>
      <c r="C27" s="188" t="s">
        <v>106</v>
      </c>
      <c r="D27" s="198">
        <v>120</v>
      </c>
      <c r="E27" s="206">
        <f t="shared" si="0"/>
        <v>8.0000000000000002E-3</v>
      </c>
      <c r="F27" s="199">
        <f t="shared" si="16"/>
        <v>144</v>
      </c>
      <c r="G27" s="199">
        <f t="shared" si="17"/>
        <v>160</v>
      </c>
      <c r="H27" s="199">
        <f t="shared" si="15"/>
        <v>176</v>
      </c>
      <c r="I27" s="199">
        <f t="shared" si="18"/>
        <v>184</v>
      </c>
      <c r="J27" s="199">
        <f t="shared" si="19"/>
        <v>200</v>
      </c>
    </row>
    <row r="28" spans="1:10" ht="31.5" customHeight="1">
      <c r="A28" s="183" t="s">
        <v>95</v>
      </c>
      <c r="B28" s="184"/>
      <c r="C28" s="188" t="s">
        <v>106</v>
      </c>
      <c r="D28" s="198">
        <v>1000</v>
      </c>
      <c r="E28" s="206">
        <f t="shared" si="0"/>
        <v>6.6666666666666666E-2</v>
      </c>
      <c r="F28" s="199">
        <f t="shared" si="16"/>
        <v>1200</v>
      </c>
      <c r="G28" s="199">
        <f t="shared" si="17"/>
        <v>1333.3333333333333</v>
      </c>
      <c r="H28" s="199">
        <f t="shared" si="15"/>
        <v>1466.6666666666667</v>
      </c>
      <c r="I28" s="199">
        <f t="shared" si="18"/>
        <v>1533.3333333333333</v>
      </c>
      <c r="J28" s="199">
        <f t="shared" si="19"/>
        <v>1666.6666666666667</v>
      </c>
    </row>
    <row r="29" spans="1:10" ht="31.5" customHeight="1">
      <c r="A29" s="183"/>
      <c r="B29" s="184"/>
      <c r="C29" s="188" t="s">
        <v>106</v>
      </c>
      <c r="D29" s="198"/>
      <c r="E29" s="206">
        <f t="shared" si="0"/>
        <v>0</v>
      </c>
      <c r="F29" s="199">
        <f t="shared" si="16"/>
        <v>0</v>
      </c>
      <c r="G29" s="199">
        <f t="shared" si="17"/>
        <v>0</v>
      </c>
      <c r="H29" s="199">
        <f t="shared" si="15"/>
        <v>0</v>
      </c>
      <c r="I29" s="199">
        <f t="shared" si="18"/>
        <v>0</v>
      </c>
      <c r="J29" s="199">
        <f t="shared" si="19"/>
        <v>0</v>
      </c>
    </row>
    <row r="30" spans="1:10" ht="31.5" customHeight="1">
      <c r="A30" s="183"/>
      <c r="B30" s="184"/>
      <c r="C30" s="188" t="s">
        <v>106</v>
      </c>
      <c r="D30" s="198"/>
      <c r="E30" s="206">
        <f t="shared" si="0"/>
        <v>0</v>
      </c>
      <c r="F30" s="199">
        <f t="shared" si="16"/>
        <v>0</v>
      </c>
      <c r="G30" s="199">
        <f t="shared" si="17"/>
        <v>0</v>
      </c>
      <c r="H30" s="199">
        <f t="shared" si="15"/>
        <v>0</v>
      </c>
      <c r="I30" s="199">
        <f t="shared" si="18"/>
        <v>0</v>
      </c>
      <c r="J30" s="199">
        <f t="shared" si="19"/>
        <v>0</v>
      </c>
    </row>
    <row r="31" spans="1:10" ht="31.5" customHeight="1">
      <c r="A31" s="183"/>
      <c r="B31" s="184"/>
      <c r="C31" s="188" t="s">
        <v>106</v>
      </c>
      <c r="D31" s="198"/>
      <c r="E31" s="206">
        <f t="shared" si="0"/>
        <v>0</v>
      </c>
      <c r="F31" s="199">
        <f t="shared" si="16"/>
        <v>0</v>
      </c>
      <c r="G31" s="199">
        <f t="shared" si="17"/>
        <v>0</v>
      </c>
      <c r="H31" s="199">
        <f t="shared" si="15"/>
        <v>0</v>
      </c>
      <c r="I31" s="199">
        <f t="shared" si="18"/>
        <v>0</v>
      </c>
      <c r="J31" s="199">
        <f t="shared" si="19"/>
        <v>0</v>
      </c>
    </row>
    <row r="32" spans="1:10" ht="31.5" customHeight="1">
      <c r="A32" s="185" t="s">
        <v>104</v>
      </c>
      <c r="B32" s="186"/>
      <c r="C32" s="189" t="s">
        <v>106</v>
      </c>
      <c r="D32" s="200">
        <v>120</v>
      </c>
      <c r="E32" s="207">
        <f t="shared" si="0"/>
        <v>8.0000000000000002E-3</v>
      </c>
      <c r="F32" s="201">
        <f t="shared" si="16"/>
        <v>144</v>
      </c>
      <c r="G32" s="201">
        <f t="shared" si="17"/>
        <v>160</v>
      </c>
      <c r="H32" s="201">
        <f t="shared" si="15"/>
        <v>176</v>
      </c>
      <c r="I32" s="201">
        <f t="shared" si="18"/>
        <v>184</v>
      </c>
      <c r="J32" s="201">
        <f t="shared" si="19"/>
        <v>200</v>
      </c>
    </row>
    <row r="33" spans="1:10" ht="31.5" customHeight="1">
      <c r="A33" s="16" t="s">
        <v>21</v>
      </c>
      <c r="B33" s="17"/>
      <c r="C33" s="19"/>
      <c r="D33" s="192">
        <f>D11-D12</f>
        <v>670</v>
      </c>
      <c r="E33" s="202"/>
      <c r="F33" s="192">
        <f>F11-F12</f>
        <v>2188</v>
      </c>
      <c r="G33" s="192">
        <f>G11-G12</f>
        <v>3199.9999999999982</v>
      </c>
      <c r="H33" s="192">
        <f>H11-H12</f>
        <v>4212.0000000000018</v>
      </c>
      <c r="I33" s="192">
        <f>I11-I12</f>
        <v>4717.9999999999982</v>
      </c>
      <c r="J33" s="192">
        <f>J11-J12</f>
        <v>5738</v>
      </c>
    </row>
  </sheetData>
  <mergeCells count="2">
    <mergeCell ref="A8:B8"/>
    <mergeCell ref="A9:B9"/>
  </mergeCells>
  <phoneticPr fontId="1"/>
  <pageMargins left="0.7" right="0.7" top="0.75" bottom="0.75" header="0.3" footer="0.3"/>
  <pageSetup paperSize="9" scale="59" orientation="landscape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65"/>
  <sheetViews>
    <sheetView showZeros="0" zoomScaleNormal="100" zoomScaleSheetLayoutView="70" workbookViewId="0">
      <selection activeCell="X10" sqref="X10"/>
    </sheetView>
  </sheetViews>
  <sheetFormatPr defaultColWidth="13" defaultRowHeight="11.25"/>
  <cols>
    <col min="1" max="1" width="3.375" style="24" customWidth="1"/>
    <col min="2" max="2" width="3.125" style="24" customWidth="1"/>
    <col min="3" max="3" width="22" style="24" customWidth="1"/>
    <col min="4" max="4" width="11.625" style="25" customWidth="1"/>
    <col min="5" max="5" width="6.625" style="26" customWidth="1"/>
    <col min="6" max="6" width="9.5" style="25" bestFit="1" customWidth="1"/>
    <col min="7" max="8" width="6.625" style="25" customWidth="1"/>
    <col min="9" max="9" width="7.5" style="25" bestFit="1" customWidth="1"/>
    <col min="10" max="11" width="6.625" style="25" customWidth="1"/>
    <col min="12" max="12" width="10.5" style="25" bestFit="1" customWidth="1"/>
    <col min="13" max="14" width="6.625" style="25" customWidth="1"/>
    <col min="15" max="15" width="11.625" style="25" customWidth="1"/>
    <col min="16" max="17" width="6.625" style="25" customWidth="1"/>
    <col min="18" max="18" width="11.625" style="25" customWidth="1"/>
    <col min="19" max="20" width="6.625" style="25" customWidth="1"/>
    <col min="21" max="21" width="11.625" style="25" customWidth="1"/>
    <col min="22" max="23" width="6.625" style="25" customWidth="1"/>
    <col min="24" max="24" width="11.625" style="25" customWidth="1"/>
    <col min="25" max="26" width="6.625" style="25" customWidth="1"/>
    <col min="27" max="27" width="11" style="24" customWidth="1"/>
    <col min="28" max="28" width="9.625" style="24" customWidth="1"/>
    <col min="29" max="256" width="13" style="24"/>
    <col min="257" max="257" width="3.375" style="24" customWidth="1"/>
    <col min="258" max="258" width="3.125" style="24" customWidth="1"/>
    <col min="259" max="259" width="22" style="24" customWidth="1"/>
    <col min="260" max="260" width="11.625" style="24" customWidth="1"/>
    <col min="261" max="261" width="6.625" style="24" customWidth="1"/>
    <col min="262" max="262" width="9.5" style="24" bestFit="1" customWidth="1"/>
    <col min="263" max="264" width="6.625" style="24" customWidth="1"/>
    <col min="265" max="265" width="7.5" style="24" bestFit="1" customWidth="1"/>
    <col min="266" max="267" width="6.625" style="24" customWidth="1"/>
    <col min="268" max="268" width="10.5" style="24" bestFit="1" customWidth="1"/>
    <col min="269" max="270" width="6.625" style="24" customWidth="1"/>
    <col min="271" max="271" width="11.625" style="24" customWidth="1"/>
    <col min="272" max="273" width="6.625" style="24" customWidth="1"/>
    <col min="274" max="274" width="11.625" style="24" customWidth="1"/>
    <col min="275" max="276" width="6.625" style="24" customWidth="1"/>
    <col min="277" max="277" width="11.625" style="24" customWidth="1"/>
    <col min="278" max="279" width="6.625" style="24" customWidth="1"/>
    <col min="280" max="280" width="11.625" style="24" customWidth="1"/>
    <col min="281" max="282" width="6.625" style="24" customWidth="1"/>
    <col min="283" max="283" width="11" style="24" customWidth="1"/>
    <col min="284" max="284" width="9.625" style="24" customWidth="1"/>
    <col min="285" max="512" width="13" style="24"/>
    <col min="513" max="513" width="3.375" style="24" customWidth="1"/>
    <col min="514" max="514" width="3.125" style="24" customWidth="1"/>
    <col min="515" max="515" width="22" style="24" customWidth="1"/>
    <col min="516" max="516" width="11.625" style="24" customWidth="1"/>
    <col min="517" max="517" width="6.625" style="24" customWidth="1"/>
    <col min="518" max="518" width="9.5" style="24" bestFit="1" customWidth="1"/>
    <col min="519" max="520" width="6.625" style="24" customWidth="1"/>
    <col min="521" max="521" width="7.5" style="24" bestFit="1" customWidth="1"/>
    <col min="522" max="523" width="6.625" style="24" customWidth="1"/>
    <col min="524" max="524" width="10.5" style="24" bestFit="1" customWidth="1"/>
    <col min="525" max="526" width="6.625" style="24" customWidth="1"/>
    <col min="527" max="527" width="11.625" style="24" customWidth="1"/>
    <col min="528" max="529" width="6.625" style="24" customWidth="1"/>
    <col min="530" max="530" width="11.625" style="24" customWidth="1"/>
    <col min="531" max="532" width="6.625" style="24" customWidth="1"/>
    <col min="533" max="533" width="11.625" style="24" customWidth="1"/>
    <col min="534" max="535" width="6.625" style="24" customWidth="1"/>
    <col min="536" max="536" width="11.625" style="24" customWidth="1"/>
    <col min="537" max="538" width="6.625" style="24" customWidth="1"/>
    <col min="539" max="539" width="11" style="24" customWidth="1"/>
    <col min="540" max="540" width="9.625" style="24" customWidth="1"/>
    <col min="541" max="768" width="13" style="24"/>
    <col min="769" max="769" width="3.375" style="24" customWidth="1"/>
    <col min="770" max="770" width="3.125" style="24" customWidth="1"/>
    <col min="771" max="771" width="22" style="24" customWidth="1"/>
    <col min="772" max="772" width="11.625" style="24" customWidth="1"/>
    <col min="773" max="773" width="6.625" style="24" customWidth="1"/>
    <col min="774" max="774" width="9.5" style="24" bestFit="1" customWidth="1"/>
    <col min="775" max="776" width="6.625" style="24" customWidth="1"/>
    <col min="777" max="777" width="7.5" style="24" bestFit="1" customWidth="1"/>
    <col min="778" max="779" width="6.625" style="24" customWidth="1"/>
    <col min="780" max="780" width="10.5" style="24" bestFit="1" customWidth="1"/>
    <col min="781" max="782" width="6.625" style="24" customWidth="1"/>
    <col min="783" max="783" width="11.625" style="24" customWidth="1"/>
    <col min="784" max="785" width="6.625" style="24" customWidth="1"/>
    <col min="786" max="786" width="11.625" style="24" customWidth="1"/>
    <col min="787" max="788" width="6.625" style="24" customWidth="1"/>
    <col min="789" max="789" width="11.625" style="24" customWidth="1"/>
    <col min="790" max="791" width="6.625" style="24" customWidth="1"/>
    <col min="792" max="792" width="11.625" style="24" customWidth="1"/>
    <col min="793" max="794" width="6.625" style="24" customWidth="1"/>
    <col min="795" max="795" width="11" style="24" customWidth="1"/>
    <col min="796" max="796" width="9.625" style="24" customWidth="1"/>
    <col min="797" max="1024" width="13" style="24"/>
    <col min="1025" max="1025" width="3.375" style="24" customWidth="1"/>
    <col min="1026" max="1026" width="3.125" style="24" customWidth="1"/>
    <col min="1027" max="1027" width="22" style="24" customWidth="1"/>
    <col min="1028" max="1028" width="11.625" style="24" customWidth="1"/>
    <col min="1029" max="1029" width="6.625" style="24" customWidth="1"/>
    <col min="1030" max="1030" width="9.5" style="24" bestFit="1" customWidth="1"/>
    <col min="1031" max="1032" width="6.625" style="24" customWidth="1"/>
    <col min="1033" max="1033" width="7.5" style="24" bestFit="1" customWidth="1"/>
    <col min="1034" max="1035" width="6.625" style="24" customWidth="1"/>
    <col min="1036" max="1036" width="10.5" style="24" bestFit="1" customWidth="1"/>
    <col min="1037" max="1038" width="6.625" style="24" customWidth="1"/>
    <col min="1039" max="1039" width="11.625" style="24" customWidth="1"/>
    <col min="1040" max="1041" width="6.625" style="24" customWidth="1"/>
    <col min="1042" max="1042" width="11.625" style="24" customWidth="1"/>
    <col min="1043" max="1044" width="6.625" style="24" customWidth="1"/>
    <col min="1045" max="1045" width="11.625" style="24" customWidth="1"/>
    <col min="1046" max="1047" width="6.625" style="24" customWidth="1"/>
    <col min="1048" max="1048" width="11.625" style="24" customWidth="1"/>
    <col min="1049" max="1050" width="6.625" style="24" customWidth="1"/>
    <col min="1051" max="1051" width="11" style="24" customWidth="1"/>
    <col min="1052" max="1052" width="9.625" style="24" customWidth="1"/>
    <col min="1053" max="1280" width="13" style="24"/>
    <col min="1281" max="1281" width="3.375" style="24" customWidth="1"/>
    <col min="1282" max="1282" width="3.125" style="24" customWidth="1"/>
    <col min="1283" max="1283" width="22" style="24" customWidth="1"/>
    <col min="1284" max="1284" width="11.625" style="24" customWidth="1"/>
    <col min="1285" max="1285" width="6.625" style="24" customWidth="1"/>
    <col min="1286" max="1286" width="9.5" style="24" bestFit="1" customWidth="1"/>
    <col min="1287" max="1288" width="6.625" style="24" customWidth="1"/>
    <col min="1289" max="1289" width="7.5" style="24" bestFit="1" customWidth="1"/>
    <col min="1290" max="1291" width="6.625" style="24" customWidth="1"/>
    <col min="1292" max="1292" width="10.5" style="24" bestFit="1" customWidth="1"/>
    <col min="1293" max="1294" width="6.625" style="24" customWidth="1"/>
    <col min="1295" max="1295" width="11.625" style="24" customWidth="1"/>
    <col min="1296" max="1297" width="6.625" style="24" customWidth="1"/>
    <col min="1298" max="1298" width="11.625" style="24" customWidth="1"/>
    <col min="1299" max="1300" width="6.625" style="24" customWidth="1"/>
    <col min="1301" max="1301" width="11.625" style="24" customWidth="1"/>
    <col min="1302" max="1303" width="6.625" style="24" customWidth="1"/>
    <col min="1304" max="1304" width="11.625" style="24" customWidth="1"/>
    <col min="1305" max="1306" width="6.625" style="24" customWidth="1"/>
    <col min="1307" max="1307" width="11" style="24" customWidth="1"/>
    <col min="1308" max="1308" width="9.625" style="24" customWidth="1"/>
    <col min="1309" max="1536" width="13" style="24"/>
    <col min="1537" max="1537" width="3.375" style="24" customWidth="1"/>
    <col min="1538" max="1538" width="3.125" style="24" customWidth="1"/>
    <col min="1539" max="1539" width="22" style="24" customWidth="1"/>
    <col min="1540" max="1540" width="11.625" style="24" customWidth="1"/>
    <col min="1541" max="1541" width="6.625" style="24" customWidth="1"/>
    <col min="1542" max="1542" width="9.5" style="24" bestFit="1" customWidth="1"/>
    <col min="1543" max="1544" width="6.625" style="24" customWidth="1"/>
    <col min="1545" max="1545" width="7.5" style="24" bestFit="1" customWidth="1"/>
    <col min="1546" max="1547" width="6.625" style="24" customWidth="1"/>
    <col min="1548" max="1548" width="10.5" style="24" bestFit="1" customWidth="1"/>
    <col min="1549" max="1550" width="6.625" style="24" customWidth="1"/>
    <col min="1551" max="1551" width="11.625" style="24" customWidth="1"/>
    <col min="1552" max="1553" width="6.625" style="24" customWidth="1"/>
    <col min="1554" max="1554" width="11.625" style="24" customWidth="1"/>
    <col min="1555" max="1556" width="6.625" style="24" customWidth="1"/>
    <col min="1557" max="1557" width="11.625" style="24" customWidth="1"/>
    <col min="1558" max="1559" width="6.625" style="24" customWidth="1"/>
    <col min="1560" max="1560" width="11.625" style="24" customWidth="1"/>
    <col min="1561" max="1562" width="6.625" style="24" customWidth="1"/>
    <col min="1563" max="1563" width="11" style="24" customWidth="1"/>
    <col min="1564" max="1564" width="9.625" style="24" customWidth="1"/>
    <col min="1565" max="1792" width="13" style="24"/>
    <col min="1793" max="1793" width="3.375" style="24" customWidth="1"/>
    <col min="1794" max="1794" width="3.125" style="24" customWidth="1"/>
    <col min="1795" max="1795" width="22" style="24" customWidth="1"/>
    <col min="1796" max="1796" width="11.625" style="24" customWidth="1"/>
    <col min="1797" max="1797" width="6.625" style="24" customWidth="1"/>
    <col min="1798" max="1798" width="9.5" style="24" bestFit="1" customWidth="1"/>
    <col min="1799" max="1800" width="6.625" style="24" customWidth="1"/>
    <col min="1801" max="1801" width="7.5" style="24" bestFit="1" customWidth="1"/>
    <col min="1802" max="1803" width="6.625" style="24" customWidth="1"/>
    <col min="1804" max="1804" width="10.5" style="24" bestFit="1" customWidth="1"/>
    <col min="1805" max="1806" width="6.625" style="24" customWidth="1"/>
    <col min="1807" max="1807" width="11.625" style="24" customWidth="1"/>
    <col min="1808" max="1809" width="6.625" style="24" customWidth="1"/>
    <col min="1810" max="1810" width="11.625" style="24" customWidth="1"/>
    <col min="1811" max="1812" width="6.625" style="24" customWidth="1"/>
    <col min="1813" max="1813" width="11.625" style="24" customWidth="1"/>
    <col min="1814" max="1815" width="6.625" style="24" customWidth="1"/>
    <col min="1816" max="1816" width="11.625" style="24" customWidth="1"/>
    <col min="1817" max="1818" width="6.625" style="24" customWidth="1"/>
    <col min="1819" max="1819" width="11" style="24" customWidth="1"/>
    <col min="1820" max="1820" width="9.625" style="24" customWidth="1"/>
    <col min="1821" max="2048" width="13" style="24"/>
    <col min="2049" max="2049" width="3.375" style="24" customWidth="1"/>
    <col min="2050" max="2050" width="3.125" style="24" customWidth="1"/>
    <col min="2051" max="2051" width="22" style="24" customWidth="1"/>
    <col min="2052" max="2052" width="11.625" style="24" customWidth="1"/>
    <col min="2053" max="2053" width="6.625" style="24" customWidth="1"/>
    <col min="2054" max="2054" width="9.5" style="24" bestFit="1" customWidth="1"/>
    <col min="2055" max="2056" width="6.625" style="24" customWidth="1"/>
    <col min="2057" max="2057" width="7.5" style="24" bestFit="1" customWidth="1"/>
    <col min="2058" max="2059" width="6.625" style="24" customWidth="1"/>
    <col min="2060" max="2060" width="10.5" style="24" bestFit="1" customWidth="1"/>
    <col min="2061" max="2062" width="6.625" style="24" customWidth="1"/>
    <col min="2063" max="2063" width="11.625" style="24" customWidth="1"/>
    <col min="2064" max="2065" width="6.625" style="24" customWidth="1"/>
    <col min="2066" max="2066" width="11.625" style="24" customWidth="1"/>
    <col min="2067" max="2068" width="6.625" style="24" customWidth="1"/>
    <col min="2069" max="2069" width="11.625" style="24" customWidth="1"/>
    <col min="2070" max="2071" width="6.625" style="24" customWidth="1"/>
    <col min="2072" max="2072" width="11.625" style="24" customWidth="1"/>
    <col min="2073" max="2074" width="6.625" style="24" customWidth="1"/>
    <col min="2075" max="2075" width="11" style="24" customWidth="1"/>
    <col min="2076" max="2076" width="9.625" style="24" customWidth="1"/>
    <col min="2077" max="2304" width="13" style="24"/>
    <col min="2305" max="2305" width="3.375" style="24" customWidth="1"/>
    <col min="2306" max="2306" width="3.125" style="24" customWidth="1"/>
    <col min="2307" max="2307" width="22" style="24" customWidth="1"/>
    <col min="2308" max="2308" width="11.625" style="24" customWidth="1"/>
    <col min="2309" max="2309" width="6.625" style="24" customWidth="1"/>
    <col min="2310" max="2310" width="9.5" style="24" bestFit="1" customWidth="1"/>
    <col min="2311" max="2312" width="6.625" style="24" customWidth="1"/>
    <col min="2313" max="2313" width="7.5" style="24" bestFit="1" customWidth="1"/>
    <col min="2314" max="2315" width="6.625" style="24" customWidth="1"/>
    <col min="2316" max="2316" width="10.5" style="24" bestFit="1" customWidth="1"/>
    <col min="2317" max="2318" width="6.625" style="24" customWidth="1"/>
    <col min="2319" max="2319" width="11.625" style="24" customWidth="1"/>
    <col min="2320" max="2321" width="6.625" style="24" customWidth="1"/>
    <col min="2322" max="2322" width="11.625" style="24" customWidth="1"/>
    <col min="2323" max="2324" width="6.625" style="24" customWidth="1"/>
    <col min="2325" max="2325" width="11.625" style="24" customWidth="1"/>
    <col min="2326" max="2327" width="6.625" style="24" customWidth="1"/>
    <col min="2328" max="2328" width="11.625" style="24" customWidth="1"/>
    <col min="2329" max="2330" width="6.625" style="24" customWidth="1"/>
    <col min="2331" max="2331" width="11" style="24" customWidth="1"/>
    <col min="2332" max="2332" width="9.625" style="24" customWidth="1"/>
    <col min="2333" max="2560" width="13" style="24"/>
    <col min="2561" max="2561" width="3.375" style="24" customWidth="1"/>
    <col min="2562" max="2562" width="3.125" style="24" customWidth="1"/>
    <col min="2563" max="2563" width="22" style="24" customWidth="1"/>
    <col min="2564" max="2564" width="11.625" style="24" customWidth="1"/>
    <col min="2565" max="2565" width="6.625" style="24" customWidth="1"/>
    <col min="2566" max="2566" width="9.5" style="24" bestFit="1" customWidth="1"/>
    <col min="2567" max="2568" width="6.625" style="24" customWidth="1"/>
    <col min="2569" max="2569" width="7.5" style="24" bestFit="1" customWidth="1"/>
    <col min="2570" max="2571" width="6.625" style="24" customWidth="1"/>
    <col min="2572" max="2572" width="10.5" style="24" bestFit="1" customWidth="1"/>
    <col min="2573" max="2574" width="6.625" style="24" customWidth="1"/>
    <col min="2575" max="2575" width="11.625" style="24" customWidth="1"/>
    <col min="2576" max="2577" width="6.625" style="24" customWidth="1"/>
    <col min="2578" max="2578" width="11.625" style="24" customWidth="1"/>
    <col min="2579" max="2580" width="6.625" style="24" customWidth="1"/>
    <col min="2581" max="2581" width="11.625" style="24" customWidth="1"/>
    <col min="2582" max="2583" width="6.625" style="24" customWidth="1"/>
    <col min="2584" max="2584" width="11.625" style="24" customWidth="1"/>
    <col min="2585" max="2586" width="6.625" style="24" customWidth="1"/>
    <col min="2587" max="2587" width="11" style="24" customWidth="1"/>
    <col min="2588" max="2588" width="9.625" style="24" customWidth="1"/>
    <col min="2589" max="2816" width="13" style="24"/>
    <col min="2817" max="2817" width="3.375" style="24" customWidth="1"/>
    <col min="2818" max="2818" width="3.125" style="24" customWidth="1"/>
    <col min="2819" max="2819" width="22" style="24" customWidth="1"/>
    <col min="2820" max="2820" width="11.625" style="24" customWidth="1"/>
    <col min="2821" max="2821" width="6.625" style="24" customWidth="1"/>
    <col min="2822" max="2822" width="9.5" style="24" bestFit="1" customWidth="1"/>
    <col min="2823" max="2824" width="6.625" style="24" customWidth="1"/>
    <col min="2825" max="2825" width="7.5" style="24" bestFit="1" customWidth="1"/>
    <col min="2826" max="2827" width="6.625" style="24" customWidth="1"/>
    <col min="2828" max="2828" width="10.5" style="24" bestFit="1" customWidth="1"/>
    <col min="2829" max="2830" width="6.625" style="24" customWidth="1"/>
    <col min="2831" max="2831" width="11.625" style="24" customWidth="1"/>
    <col min="2832" max="2833" width="6.625" style="24" customWidth="1"/>
    <col min="2834" max="2834" width="11.625" style="24" customWidth="1"/>
    <col min="2835" max="2836" width="6.625" style="24" customWidth="1"/>
    <col min="2837" max="2837" width="11.625" style="24" customWidth="1"/>
    <col min="2838" max="2839" width="6.625" style="24" customWidth="1"/>
    <col min="2840" max="2840" width="11.625" style="24" customWidth="1"/>
    <col min="2841" max="2842" width="6.625" style="24" customWidth="1"/>
    <col min="2843" max="2843" width="11" style="24" customWidth="1"/>
    <col min="2844" max="2844" width="9.625" style="24" customWidth="1"/>
    <col min="2845" max="3072" width="13" style="24"/>
    <col min="3073" max="3073" width="3.375" style="24" customWidth="1"/>
    <col min="3074" max="3074" width="3.125" style="24" customWidth="1"/>
    <col min="3075" max="3075" width="22" style="24" customWidth="1"/>
    <col min="3076" max="3076" width="11.625" style="24" customWidth="1"/>
    <col min="3077" max="3077" width="6.625" style="24" customWidth="1"/>
    <col min="3078" max="3078" width="9.5" style="24" bestFit="1" customWidth="1"/>
    <col min="3079" max="3080" width="6.625" style="24" customWidth="1"/>
    <col min="3081" max="3081" width="7.5" style="24" bestFit="1" customWidth="1"/>
    <col min="3082" max="3083" width="6.625" style="24" customWidth="1"/>
    <col min="3084" max="3084" width="10.5" style="24" bestFit="1" customWidth="1"/>
    <col min="3085" max="3086" width="6.625" style="24" customWidth="1"/>
    <col min="3087" max="3087" width="11.625" style="24" customWidth="1"/>
    <col min="3088" max="3089" width="6.625" style="24" customWidth="1"/>
    <col min="3090" max="3090" width="11.625" style="24" customWidth="1"/>
    <col min="3091" max="3092" width="6.625" style="24" customWidth="1"/>
    <col min="3093" max="3093" width="11.625" style="24" customWidth="1"/>
    <col min="3094" max="3095" width="6.625" style="24" customWidth="1"/>
    <col min="3096" max="3096" width="11.625" style="24" customWidth="1"/>
    <col min="3097" max="3098" width="6.625" style="24" customWidth="1"/>
    <col min="3099" max="3099" width="11" style="24" customWidth="1"/>
    <col min="3100" max="3100" width="9.625" style="24" customWidth="1"/>
    <col min="3101" max="3328" width="13" style="24"/>
    <col min="3329" max="3329" width="3.375" style="24" customWidth="1"/>
    <col min="3330" max="3330" width="3.125" style="24" customWidth="1"/>
    <col min="3331" max="3331" width="22" style="24" customWidth="1"/>
    <col min="3332" max="3332" width="11.625" style="24" customWidth="1"/>
    <col min="3333" max="3333" width="6.625" style="24" customWidth="1"/>
    <col min="3334" max="3334" width="9.5" style="24" bestFit="1" customWidth="1"/>
    <col min="3335" max="3336" width="6.625" style="24" customWidth="1"/>
    <col min="3337" max="3337" width="7.5" style="24" bestFit="1" customWidth="1"/>
    <col min="3338" max="3339" width="6.625" style="24" customWidth="1"/>
    <col min="3340" max="3340" width="10.5" style="24" bestFit="1" customWidth="1"/>
    <col min="3341" max="3342" width="6.625" style="24" customWidth="1"/>
    <col min="3343" max="3343" width="11.625" style="24" customWidth="1"/>
    <col min="3344" max="3345" width="6.625" style="24" customWidth="1"/>
    <col min="3346" max="3346" width="11.625" style="24" customWidth="1"/>
    <col min="3347" max="3348" width="6.625" style="24" customWidth="1"/>
    <col min="3349" max="3349" width="11.625" style="24" customWidth="1"/>
    <col min="3350" max="3351" width="6.625" style="24" customWidth="1"/>
    <col min="3352" max="3352" width="11.625" style="24" customWidth="1"/>
    <col min="3353" max="3354" width="6.625" style="24" customWidth="1"/>
    <col min="3355" max="3355" width="11" style="24" customWidth="1"/>
    <col min="3356" max="3356" width="9.625" style="24" customWidth="1"/>
    <col min="3357" max="3584" width="13" style="24"/>
    <col min="3585" max="3585" width="3.375" style="24" customWidth="1"/>
    <col min="3586" max="3586" width="3.125" style="24" customWidth="1"/>
    <col min="3587" max="3587" width="22" style="24" customWidth="1"/>
    <col min="3588" max="3588" width="11.625" style="24" customWidth="1"/>
    <col min="3589" max="3589" width="6.625" style="24" customWidth="1"/>
    <col min="3590" max="3590" width="9.5" style="24" bestFit="1" customWidth="1"/>
    <col min="3591" max="3592" width="6.625" style="24" customWidth="1"/>
    <col min="3593" max="3593" width="7.5" style="24" bestFit="1" customWidth="1"/>
    <col min="3594" max="3595" width="6.625" style="24" customWidth="1"/>
    <col min="3596" max="3596" width="10.5" style="24" bestFit="1" customWidth="1"/>
    <col min="3597" max="3598" width="6.625" style="24" customWidth="1"/>
    <col min="3599" max="3599" width="11.625" style="24" customWidth="1"/>
    <col min="3600" max="3601" width="6.625" style="24" customWidth="1"/>
    <col min="3602" max="3602" width="11.625" style="24" customWidth="1"/>
    <col min="3603" max="3604" width="6.625" style="24" customWidth="1"/>
    <col min="3605" max="3605" width="11.625" style="24" customWidth="1"/>
    <col min="3606" max="3607" width="6.625" style="24" customWidth="1"/>
    <col min="3608" max="3608" width="11.625" style="24" customWidth="1"/>
    <col min="3609" max="3610" width="6.625" style="24" customWidth="1"/>
    <col min="3611" max="3611" width="11" style="24" customWidth="1"/>
    <col min="3612" max="3612" width="9.625" style="24" customWidth="1"/>
    <col min="3613" max="3840" width="13" style="24"/>
    <col min="3841" max="3841" width="3.375" style="24" customWidth="1"/>
    <col min="3842" max="3842" width="3.125" style="24" customWidth="1"/>
    <col min="3843" max="3843" width="22" style="24" customWidth="1"/>
    <col min="3844" max="3844" width="11.625" style="24" customWidth="1"/>
    <col min="3845" max="3845" width="6.625" style="24" customWidth="1"/>
    <col min="3846" max="3846" width="9.5" style="24" bestFit="1" customWidth="1"/>
    <col min="3847" max="3848" width="6.625" style="24" customWidth="1"/>
    <col min="3849" max="3849" width="7.5" style="24" bestFit="1" customWidth="1"/>
    <col min="3850" max="3851" width="6.625" style="24" customWidth="1"/>
    <col min="3852" max="3852" width="10.5" style="24" bestFit="1" customWidth="1"/>
    <col min="3853" max="3854" width="6.625" style="24" customWidth="1"/>
    <col min="3855" max="3855" width="11.625" style="24" customWidth="1"/>
    <col min="3856" max="3857" width="6.625" style="24" customWidth="1"/>
    <col min="3858" max="3858" width="11.625" style="24" customWidth="1"/>
    <col min="3859" max="3860" width="6.625" style="24" customWidth="1"/>
    <col min="3861" max="3861" width="11.625" style="24" customWidth="1"/>
    <col min="3862" max="3863" width="6.625" style="24" customWidth="1"/>
    <col min="3864" max="3864" width="11.625" style="24" customWidth="1"/>
    <col min="3865" max="3866" width="6.625" style="24" customWidth="1"/>
    <col min="3867" max="3867" width="11" style="24" customWidth="1"/>
    <col min="3868" max="3868" width="9.625" style="24" customWidth="1"/>
    <col min="3869" max="4096" width="13" style="24"/>
    <col min="4097" max="4097" width="3.375" style="24" customWidth="1"/>
    <col min="4098" max="4098" width="3.125" style="24" customWidth="1"/>
    <col min="4099" max="4099" width="22" style="24" customWidth="1"/>
    <col min="4100" max="4100" width="11.625" style="24" customWidth="1"/>
    <col min="4101" max="4101" width="6.625" style="24" customWidth="1"/>
    <col min="4102" max="4102" width="9.5" style="24" bestFit="1" customWidth="1"/>
    <col min="4103" max="4104" width="6.625" style="24" customWidth="1"/>
    <col min="4105" max="4105" width="7.5" style="24" bestFit="1" customWidth="1"/>
    <col min="4106" max="4107" width="6.625" style="24" customWidth="1"/>
    <col min="4108" max="4108" width="10.5" style="24" bestFit="1" customWidth="1"/>
    <col min="4109" max="4110" width="6.625" style="24" customWidth="1"/>
    <col min="4111" max="4111" width="11.625" style="24" customWidth="1"/>
    <col min="4112" max="4113" width="6.625" style="24" customWidth="1"/>
    <col min="4114" max="4114" width="11.625" style="24" customWidth="1"/>
    <col min="4115" max="4116" width="6.625" style="24" customWidth="1"/>
    <col min="4117" max="4117" width="11.625" style="24" customWidth="1"/>
    <col min="4118" max="4119" width="6.625" style="24" customWidth="1"/>
    <col min="4120" max="4120" width="11.625" style="24" customWidth="1"/>
    <col min="4121" max="4122" width="6.625" style="24" customWidth="1"/>
    <col min="4123" max="4123" width="11" style="24" customWidth="1"/>
    <col min="4124" max="4124" width="9.625" style="24" customWidth="1"/>
    <col min="4125" max="4352" width="13" style="24"/>
    <col min="4353" max="4353" width="3.375" style="24" customWidth="1"/>
    <col min="4354" max="4354" width="3.125" style="24" customWidth="1"/>
    <col min="4355" max="4355" width="22" style="24" customWidth="1"/>
    <col min="4356" max="4356" width="11.625" style="24" customWidth="1"/>
    <col min="4357" max="4357" width="6.625" style="24" customWidth="1"/>
    <col min="4358" max="4358" width="9.5" style="24" bestFit="1" customWidth="1"/>
    <col min="4359" max="4360" width="6.625" style="24" customWidth="1"/>
    <col min="4361" max="4361" width="7.5" style="24" bestFit="1" customWidth="1"/>
    <col min="4362" max="4363" width="6.625" style="24" customWidth="1"/>
    <col min="4364" max="4364" width="10.5" style="24" bestFit="1" customWidth="1"/>
    <col min="4365" max="4366" width="6.625" style="24" customWidth="1"/>
    <col min="4367" max="4367" width="11.625" style="24" customWidth="1"/>
    <col min="4368" max="4369" width="6.625" style="24" customWidth="1"/>
    <col min="4370" max="4370" width="11.625" style="24" customWidth="1"/>
    <col min="4371" max="4372" width="6.625" style="24" customWidth="1"/>
    <col min="4373" max="4373" width="11.625" style="24" customWidth="1"/>
    <col min="4374" max="4375" width="6.625" style="24" customWidth="1"/>
    <col min="4376" max="4376" width="11.625" style="24" customWidth="1"/>
    <col min="4377" max="4378" width="6.625" style="24" customWidth="1"/>
    <col min="4379" max="4379" width="11" style="24" customWidth="1"/>
    <col min="4380" max="4380" width="9.625" style="24" customWidth="1"/>
    <col min="4381" max="4608" width="13" style="24"/>
    <col min="4609" max="4609" width="3.375" style="24" customWidth="1"/>
    <col min="4610" max="4610" width="3.125" style="24" customWidth="1"/>
    <col min="4611" max="4611" width="22" style="24" customWidth="1"/>
    <col min="4612" max="4612" width="11.625" style="24" customWidth="1"/>
    <col min="4613" max="4613" width="6.625" style="24" customWidth="1"/>
    <col min="4614" max="4614" width="9.5" style="24" bestFit="1" customWidth="1"/>
    <col min="4615" max="4616" width="6.625" style="24" customWidth="1"/>
    <col min="4617" max="4617" width="7.5" style="24" bestFit="1" customWidth="1"/>
    <col min="4618" max="4619" width="6.625" style="24" customWidth="1"/>
    <col min="4620" max="4620" width="10.5" style="24" bestFit="1" customWidth="1"/>
    <col min="4621" max="4622" width="6.625" style="24" customWidth="1"/>
    <col min="4623" max="4623" width="11.625" style="24" customWidth="1"/>
    <col min="4624" max="4625" width="6.625" style="24" customWidth="1"/>
    <col min="4626" max="4626" width="11.625" style="24" customWidth="1"/>
    <col min="4627" max="4628" width="6.625" style="24" customWidth="1"/>
    <col min="4629" max="4629" width="11.625" style="24" customWidth="1"/>
    <col min="4630" max="4631" width="6.625" style="24" customWidth="1"/>
    <col min="4632" max="4632" width="11.625" style="24" customWidth="1"/>
    <col min="4633" max="4634" width="6.625" style="24" customWidth="1"/>
    <col min="4635" max="4635" width="11" style="24" customWidth="1"/>
    <col min="4636" max="4636" width="9.625" style="24" customWidth="1"/>
    <col min="4637" max="4864" width="13" style="24"/>
    <col min="4865" max="4865" width="3.375" style="24" customWidth="1"/>
    <col min="4866" max="4866" width="3.125" style="24" customWidth="1"/>
    <col min="4867" max="4867" width="22" style="24" customWidth="1"/>
    <col min="4868" max="4868" width="11.625" style="24" customWidth="1"/>
    <col min="4869" max="4869" width="6.625" style="24" customWidth="1"/>
    <col min="4870" max="4870" width="9.5" style="24" bestFit="1" customWidth="1"/>
    <col min="4871" max="4872" width="6.625" style="24" customWidth="1"/>
    <col min="4873" max="4873" width="7.5" style="24" bestFit="1" customWidth="1"/>
    <col min="4874" max="4875" width="6.625" style="24" customWidth="1"/>
    <col min="4876" max="4876" width="10.5" style="24" bestFit="1" customWidth="1"/>
    <col min="4877" max="4878" width="6.625" style="24" customWidth="1"/>
    <col min="4879" max="4879" width="11.625" style="24" customWidth="1"/>
    <col min="4880" max="4881" width="6.625" style="24" customWidth="1"/>
    <col min="4882" max="4882" width="11.625" style="24" customWidth="1"/>
    <col min="4883" max="4884" width="6.625" style="24" customWidth="1"/>
    <col min="4885" max="4885" width="11.625" style="24" customWidth="1"/>
    <col min="4886" max="4887" width="6.625" style="24" customWidth="1"/>
    <col min="4888" max="4888" width="11.625" style="24" customWidth="1"/>
    <col min="4889" max="4890" width="6.625" style="24" customWidth="1"/>
    <col min="4891" max="4891" width="11" style="24" customWidth="1"/>
    <col min="4892" max="4892" width="9.625" style="24" customWidth="1"/>
    <col min="4893" max="5120" width="13" style="24"/>
    <col min="5121" max="5121" width="3.375" style="24" customWidth="1"/>
    <col min="5122" max="5122" width="3.125" style="24" customWidth="1"/>
    <col min="5123" max="5123" width="22" style="24" customWidth="1"/>
    <col min="5124" max="5124" width="11.625" style="24" customWidth="1"/>
    <col min="5125" max="5125" width="6.625" style="24" customWidth="1"/>
    <col min="5126" max="5126" width="9.5" style="24" bestFit="1" customWidth="1"/>
    <col min="5127" max="5128" width="6.625" style="24" customWidth="1"/>
    <col min="5129" max="5129" width="7.5" style="24" bestFit="1" customWidth="1"/>
    <col min="5130" max="5131" width="6.625" style="24" customWidth="1"/>
    <col min="5132" max="5132" width="10.5" style="24" bestFit="1" customWidth="1"/>
    <col min="5133" max="5134" width="6.625" style="24" customWidth="1"/>
    <col min="5135" max="5135" width="11.625" style="24" customWidth="1"/>
    <col min="5136" max="5137" width="6.625" style="24" customWidth="1"/>
    <col min="5138" max="5138" width="11.625" style="24" customWidth="1"/>
    <col min="5139" max="5140" width="6.625" style="24" customWidth="1"/>
    <col min="5141" max="5141" width="11.625" style="24" customWidth="1"/>
    <col min="5142" max="5143" width="6.625" style="24" customWidth="1"/>
    <col min="5144" max="5144" width="11.625" style="24" customWidth="1"/>
    <col min="5145" max="5146" width="6.625" style="24" customWidth="1"/>
    <col min="5147" max="5147" width="11" style="24" customWidth="1"/>
    <col min="5148" max="5148" width="9.625" style="24" customWidth="1"/>
    <col min="5149" max="5376" width="13" style="24"/>
    <col min="5377" max="5377" width="3.375" style="24" customWidth="1"/>
    <col min="5378" max="5378" width="3.125" style="24" customWidth="1"/>
    <col min="5379" max="5379" width="22" style="24" customWidth="1"/>
    <col min="5380" max="5380" width="11.625" style="24" customWidth="1"/>
    <col min="5381" max="5381" width="6.625" style="24" customWidth="1"/>
    <col min="5382" max="5382" width="9.5" style="24" bestFit="1" customWidth="1"/>
    <col min="5383" max="5384" width="6.625" style="24" customWidth="1"/>
    <col min="5385" max="5385" width="7.5" style="24" bestFit="1" customWidth="1"/>
    <col min="5386" max="5387" width="6.625" style="24" customWidth="1"/>
    <col min="5388" max="5388" width="10.5" style="24" bestFit="1" customWidth="1"/>
    <col min="5389" max="5390" width="6.625" style="24" customWidth="1"/>
    <col min="5391" max="5391" width="11.625" style="24" customWidth="1"/>
    <col min="5392" max="5393" width="6.625" style="24" customWidth="1"/>
    <col min="5394" max="5394" width="11.625" style="24" customWidth="1"/>
    <col min="5395" max="5396" width="6.625" style="24" customWidth="1"/>
    <col min="5397" max="5397" width="11.625" style="24" customWidth="1"/>
    <col min="5398" max="5399" width="6.625" style="24" customWidth="1"/>
    <col min="5400" max="5400" width="11.625" style="24" customWidth="1"/>
    <col min="5401" max="5402" width="6.625" style="24" customWidth="1"/>
    <col min="5403" max="5403" width="11" style="24" customWidth="1"/>
    <col min="5404" max="5404" width="9.625" style="24" customWidth="1"/>
    <col min="5405" max="5632" width="13" style="24"/>
    <col min="5633" max="5633" width="3.375" style="24" customWidth="1"/>
    <col min="5634" max="5634" width="3.125" style="24" customWidth="1"/>
    <col min="5635" max="5635" width="22" style="24" customWidth="1"/>
    <col min="5636" max="5636" width="11.625" style="24" customWidth="1"/>
    <col min="5637" max="5637" width="6.625" style="24" customWidth="1"/>
    <col min="5638" max="5638" width="9.5" style="24" bestFit="1" customWidth="1"/>
    <col min="5639" max="5640" width="6.625" style="24" customWidth="1"/>
    <col min="5641" max="5641" width="7.5" style="24" bestFit="1" customWidth="1"/>
    <col min="5642" max="5643" width="6.625" style="24" customWidth="1"/>
    <col min="5644" max="5644" width="10.5" style="24" bestFit="1" customWidth="1"/>
    <col min="5645" max="5646" width="6.625" style="24" customWidth="1"/>
    <col min="5647" max="5647" width="11.625" style="24" customWidth="1"/>
    <col min="5648" max="5649" width="6.625" style="24" customWidth="1"/>
    <col min="5650" max="5650" width="11.625" style="24" customWidth="1"/>
    <col min="5651" max="5652" width="6.625" style="24" customWidth="1"/>
    <col min="5653" max="5653" width="11.625" style="24" customWidth="1"/>
    <col min="5654" max="5655" width="6.625" style="24" customWidth="1"/>
    <col min="5656" max="5656" width="11.625" style="24" customWidth="1"/>
    <col min="5657" max="5658" width="6.625" style="24" customWidth="1"/>
    <col min="5659" max="5659" width="11" style="24" customWidth="1"/>
    <col min="5660" max="5660" width="9.625" style="24" customWidth="1"/>
    <col min="5661" max="5888" width="13" style="24"/>
    <col min="5889" max="5889" width="3.375" style="24" customWidth="1"/>
    <col min="5890" max="5890" width="3.125" style="24" customWidth="1"/>
    <col min="5891" max="5891" width="22" style="24" customWidth="1"/>
    <col min="5892" max="5892" width="11.625" style="24" customWidth="1"/>
    <col min="5893" max="5893" width="6.625" style="24" customWidth="1"/>
    <col min="5894" max="5894" width="9.5" style="24" bestFit="1" customWidth="1"/>
    <col min="5895" max="5896" width="6.625" style="24" customWidth="1"/>
    <col min="5897" max="5897" width="7.5" style="24" bestFit="1" customWidth="1"/>
    <col min="5898" max="5899" width="6.625" style="24" customWidth="1"/>
    <col min="5900" max="5900" width="10.5" style="24" bestFit="1" customWidth="1"/>
    <col min="5901" max="5902" width="6.625" style="24" customWidth="1"/>
    <col min="5903" max="5903" width="11.625" style="24" customWidth="1"/>
    <col min="5904" max="5905" width="6.625" style="24" customWidth="1"/>
    <col min="5906" max="5906" width="11.625" style="24" customWidth="1"/>
    <col min="5907" max="5908" width="6.625" style="24" customWidth="1"/>
    <col min="5909" max="5909" width="11.625" style="24" customWidth="1"/>
    <col min="5910" max="5911" width="6.625" style="24" customWidth="1"/>
    <col min="5912" max="5912" width="11.625" style="24" customWidth="1"/>
    <col min="5913" max="5914" width="6.625" style="24" customWidth="1"/>
    <col min="5915" max="5915" width="11" style="24" customWidth="1"/>
    <col min="5916" max="5916" width="9.625" style="24" customWidth="1"/>
    <col min="5917" max="6144" width="13" style="24"/>
    <col min="6145" max="6145" width="3.375" style="24" customWidth="1"/>
    <col min="6146" max="6146" width="3.125" style="24" customWidth="1"/>
    <col min="6147" max="6147" width="22" style="24" customWidth="1"/>
    <col min="6148" max="6148" width="11.625" style="24" customWidth="1"/>
    <col min="6149" max="6149" width="6.625" style="24" customWidth="1"/>
    <col min="6150" max="6150" width="9.5" style="24" bestFit="1" customWidth="1"/>
    <col min="6151" max="6152" width="6.625" style="24" customWidth="1"/>
    <col min="6153" max="6153" width="7.5" style="24" bestFit="1" customWidth="1"/>
    <col min="6154" max="6155" width="6.625" style="24" customWidth="1"/>
    <col min="6156" max="6156" width="10.5" style="24" bestFit="1" customWidth="1"/>
    <col min="6157" max="6158" width="6.625" style="24" customWidth="1"/>
    <col min="6159" max="6159" width="11.625" style="24" customWidth="1"/>
    <col min="6160" max="6161" width="6.625" style="24" customWidth="1"/>
    <col min="6162" max="6162" width="11.625" style="24" customWidth="1"/>
    <col min="6163" max="6164" width="6.625" style="24" customWidth="1"/>
    <col min="6165" max="6165" width="11.625" style="24" customWidth="1"/>
    <col min="6166" max="6167" width="6.625" style="24" customWidth="1"/>
    <col min="6168" max="6168" width="11.625" style="24" customWidth="1"/>
    <col min="6169" max="6170" width="6.625" style="24" customWidth="1"/>
    <col min="6171" max="6171" width="11" style="24" customWidth="1"/>
    <col min="6172" max="6172" width="9.625" style="24" customWidth="1"/>
    <col min="6173" max="6400" width="13" style="24"/>
    <col min="6401" max="6401" width="3.375" style="24" customWidth="1"/>
    <col min="6402" max="6402" width="3.125" style="24" customWidth="1"/>
    <col min="6403" max="6403" width="22" style="24" customWidth="1"/>
    <col min="6404" max="6404" width="11.625" style="24" customWidth="1"/>
    <col min="6405" max="6405" width="6.625" style="24" customWidth="1"/>
    <col min="6406" max="6406" width="9.5" style="24" bestFit="1" customWidth="1"/>
    <col min="6407" max="6408" width="6.625" style="24" customWidth="1"/>
    <col min="6409" max="6409" width="7.5" style="24" bestFit="1" customWidth="1"/>
    <col min="6410" max="6411" width="6.625" style="24" customWidth="1"/>
    <col min="6412" max="6412" width="10.5" style="24" bestFit="1" customWidth="1"/>
    <col min="6413" max="6414" width="6.625" style="24" customWidth="1"/>
    <col min="6415" max="6415" width="11.625" style="24" customWidth="1"/>
    <col min="6416" max="6417" width="6.625" style="24" customWidth="1"/>
    <col min="6418" max="6418" width="11.625" style="24" customWidth="1"/>
    <col min="6419" max="6420" width="6.625" style="24" customWidth="1"/>
    <col min="6421" max="6421" width="11.625" style="24" customWidth="1"/>
    <col min="6422" max="6423" width="6.625" style="24" customWidth="1"/>
    <col min="6424" max="6424" width="11.625" style="24" customWidth="1"/>
    <col min="6425" max="6426" width="6.625" style="24" customWidth="1"/>
    <col min="6427" max="6427" width="11" style="24" customWidth="1"/>
    <col min="6428" max="6428" width="9.625" style="24" customWidth="1"/>
    <col min="6429" max="6656" width="13" style="24"/>
    <col min="6657" max="6657" width="3.375" style="24" customWidth="1"/>
    <col min="6658" max="6658" width="3.125" style="24" customWidth="1"/>
    <col min="6659" max="6659" width="22" style="24" customWidth="1"/>
    <col min="6660" max="6660" width="11.625" style="24" customWidth="1"/>
    <col min="6661" max="6661" width="6.625" style="24" customWidth="1"/>
    <col min="6662" max="6662" width="9.5" style="24" bestFit="1" customWidth="1"/>
    <col min="6663" max="6664" width="6.625" style="24" customWidth="1"/>
    <col min="6665" max="6665" width="7.5" style="24" bestFit="1" customWidth="1"/>
    <col min="6666" max="6667" width="6.625" style="24" customWidth="1"/>
    <col min="6668" max="6668" width="10.5" style="24" bestFit="1" customWidth="1"/>
    <col min="6669" max="6670" width="6.625" style="24" customWidth="1"/>
    <col min="6671" max="6671" width="11.625" style="24" customWidth="1"/>
    <col min="6672" max="6673" width="6.625" style="24" customWidth="1"/>
    <col min="6674" max="6674" width="11.625" style="24" customWidth="1"/>
    <col min="6675" max="6676" width="6.625" style="24" customWidth="1"/>
    <col min="6677" max="6677" width="11.625" style="24" customWidth="1"/>
    <col min="6678" max="6679" width="6.625" style="24" customWidth="1"/>
    <col min="6680" max="6680" width="11.625" style="24" customWidth="1"/>
    <col min="6681" max="6682" width="6.625" style="24" customWidth="1"/>
    <col min="6683" max="6683" width="11" style="24" customWidth="1"/>
    <col min="6684" max="6684" width="9.625" style="24" customWidth="1"/>
    <col min="6685" max="6912" width="13" style="24"/>
    <col min="6913" max="6913" width="3.375" style="24" customWidth="1"/>
    <col min="6914" max="6914" width="3.125" style="24" customWidth="1"/>
    <col min="6915" max="6915" width="22" style="24" customWidth="1"/>
    <col min="6916" max="6916" width="11.625" style="24" customWidth="1"/>
    <col min="6917" max="6917" width="6.625" style="24" customWidth="1"/>
    <col min="6918" max="6918" width="9.5" style="24" bestFit="1" customWidth="1"/>
    <col min="6919" max="6920" width="6.625" style="24" customWidth="1"/>
    <col min="6921" max="6921" width="7.5" style="24" bestFit="1" customWidth="1"/>
    <col min="6922" max="6923" width="6.625" style="24" customWidth="1"/>
    <col min="6924" max="6924" width="10.5" style="24" bestFit="1" customWidth="1"/>
    <col min="6925" max="6926" width="6.625" style="24" customWidth="1"/>
    <col min="6927" max="6927" width="11.625" style="24" customWidth="1"/>
    <col min="6928" max="6929" width="6.625" style="24" customWidth="1"/>
    <col min="6930" max="6930" width="11.625" style="24" customWidth="1"/>
    <col min="6931" max="6932" width="6.625" style="24" customWidth="1"/>
    <col min="6933" max="6933" width="11.625" style="24" customWidth="1"/>
    <col min="6934" max="6935" width="6.625" style="24" customWidth="1"/>
    <col min="6936" max="6936" width="11.625" style="24" customWidth="1"/>
    <col min="6937" max="6938" width="6.625" style="24" customWidth="1"/>
    <col min="6939" max="6939" width="11" style="24" customWidth="1"/>
    <col min="6940" max="6940" width="9.625" style="24" customWidth="1"/>
    <col min="6941" max="7168" width="13" style="24"/>
    <col min="7169" max="7169" width="3.375" style="24" customWidth="1"/>
    <col min="7170" max="7170" width="3.125" style="24" customWidth="1"/>
    <col min="7171" max="7171" width="22" style="24" customWidth="1"/>
    <col min="7172" max="7172" width="11.625" style="24" customWidth="1"/>
    <col min="7173" max="7173" width="6.625" style="24" customWidth="1"/>
    <col min="7174" max="7174" width="9.5" style="24" bestFit="1" customWidth="1"/>
    <col min="7175" max="7176" width="6.625" style="24" customWidth="1"/>
    <col min="7177" max="7177" width="7.5" style="24" bestFit="1" customWidth="1"/>
    <col min="7178" max="7179" width="6.625" style="24" customWidth="1"/>
    <col min="7180" max="7180" width="10.5" style="24" bestFit="1" customWidth="1"/>
    <col min="7181" max="7182" width="6.625" style="24" customWidth="1"/>
    <col min="7183" max="7183" width="11.625" style="24" customWidth="1"/>
    <col min="7184" max="7185" width="6.625" style="24" customWidth="1"/>
    <col min="7186" max="7186" width="11.625" style="24" customWidth="1"/>
    <col min="7187" max="7188" width="6.625" style="24" customWidth="1"/>
    <col min="7189" max="7189" width="11.625" style="24" customWidth="1"/>
    <col min="7190" max="7191" width="6.625" style="24" customWidth="1"/>
    <col min="7192" max="7192" width="11.625" style="24" customWidth="1"/>
    <col min="7193" max="7194" width="6.625" style="24" customWidth="1"/>
    <col min="7195" max="7195" width="11" style="24" customWidth="1"/>
    <col min="7196" max="7196" width="9.625" style="24" customWidth="1"/>
    <col min="7197" max="7424" width="13" style="24"/>
    <col min="7425" max="7425" width="3.375" style="24" customWidth="1"/>
    <col min="7426" max="7426" width="3.125" style="24" customWidth="1"/>
    <col min="7427" max="7427" width="22" style="24" customWidth="1"/>
    <col min="7428" max="7428" width="11.625" style="24" customWidth="1"/>
    <col min="7429" max="7429" width="6.625" style="24" customWidth="1"/>
    <col min="7430" max="7430" width="9.5" style="24" bestFit="1" customWidth="1"/>
    <col min="7431" max="7432" width="6.625" style="24" customWidth="1"/>
    <col min="7433" max="7433" width="7.5" style="24" bestFit="1" customWidth="1"/>
    <col min="7434" max="7435" width="6.625" style="24" customWidth="1"/>
    <col min="7436" max="7436" width="10.5" style="24" bestFit="1" customWidth="1"/>
    <col min="7437" max="7438" width="6.625" style="24" customWidth="1"/>
    <col min="7439" max="7439" width="11.625" style="24" customWidth="1"/>
    <col min="7440" max="7441" width="6.625" style="24" customWidth="1"/>
    <col min="7442" max="7442" width="11.625" style="24" customWidth="1"/>
    <col min="7443" max="7444" width="6.625" style="24" customWidth="1"/>
    <col min="7445" max="7445" width="11.625" style="24" customWidth="1"/>
    <col min="7446" max="7447" width="6.625" style="24" customWidth="1"/>
    <col min="7448" max="7448" width="11.625" style="24" customWidth="1"/>
    <col min="7449" max="7450" width="6.625" style="24" customWidth="1"/>
    <col min="7451" max="7451" width="11" style="24" customWidth="1"/>
    <col min="7452" max="7452" width="9.625" style="24" customWidth="1"/>
    <col min="7453" max="7680" width="13" style="24"/>
    <col min="7681" max="7681" width="3.375" style="24" customWidth="1"/>
    <col min="7682" max="7682" width="3.125" style="24" customWidth="1"/>
    <col min="7683" max="7683" width="22" style="24" customWidth="1"/>
    <col min="7684" max="7684" width="11.625" style="24" customWidth="1"/>
    <col min="7685" max="7685" width="6.625" style="24" customWidth="1"/>
    <col min="7686" max="7686" width="9.5" style="24" bestFit="1" customWidth="1"/>
    <col min="7687" max="7688" width="6.625" style="24" customWidth="1"/>
    <col min="7689" max="7689" width="7.5" style="24" bestFit="1" customWidth="1"/>
    <col min="7690" max="7691" width="6.625" style="24" customWidth="1"/>
    <col min="7692" max="7692" width="10.5" style="24" bestFit="1" customWidth="1"/>
    <col min="7693" max="7694" width="6.625" style="24" customWidth="1"/>
    <col min="7695" max="7695" width="11.625" style="24" customWidth="1"/>
    <col min="7696" max="7697" width="6.625" style="24" customWidth="1"/>
    <col min="7698" max="7698" width="11.625" style="24" customWidth="1"/>
    <col min="7699" max="7700" width="6.625" style="24" customWidth="1"/>
    <col min="7701" max="7701" width="11.625" style="24" customWidth="1"/>
    <col min="7702" max="7703" width="6.625" style="24" customWidth="1"/>
    <col min="7704" max="7704" width="11.625" style="24" customWidth="1"/>
    <col min="7705" max="7706" width="6.625" style="24" customWidth="1"/>
    <col min="7707" max="7707" width="11" style="24" customWidth="1"/>
    <col min="7708" max="7708" width="9.625" style="24" customWidth="1"/>
    <col min="7709" max="7936" width="13" style="24"/>
    <col min="7937" max="7937" width="3.375" style="24" customWidth="1"/>
    <col min="7938" max="7938" width="3.125" style="24" customWidth="1"/>
    <col min="7939" max="7939" width="22" style="24" customWidth="1"/>
    <col min="7940" max="7940" width="11.625" style="24" customWidth="1"/>
    <col min="7941" max="7941" width="6.625" style="24" customWidth="1"/>
    <col min="7942" max="7942" width="9.5" style="24" bestFit="1" customWidth="1"/>
    <col min="7943" max="7944" width="6.625" style="24" customWidth="1"/>
    <col min="7945" max="7945" width="7.5" style="24" bestFit="1" customWidth="1"/>
    <col min="7946" max="7947" width="6.625" style="24" customWidth="1"/>
    <col min="7948" max="7948" width="10.5" style="24" bestFit="1" customWidth="1"/>
    <col min="7949" max="7950" width="6.625" style="24" customWidth="1"/>
    <col min="7951" max="7951" width="11.625" style="24" customWidth="1"/>
    <col min="7952" max="7953" width="6.625" style="24" customWidth="1"/>
    <col min="7954" max="7954" width="11.625" style="24" customWidth="1"/>
    <col min="7955" max="7956" width="6.625" style="24" customWidth="1"/>
    <col min="7957" max="7957" width="11.625" style="24" customWidth="1"/>
    <col min="7958" max="7959" width="6.625" style="24" customWidth="1"/>
    <col min="7960" max="7960" width="11.625" style="24" customWidth="1"/>
    <col min="7961" max="7962" width="6.625" style="24" customWidth="1"/>
    <col min="7963" max="7963" width="11" style="24" customWidth="1"/>
    <col min="7964" max="7964" width="9.625" style="24" customWidth="1"/>
    <col min="7965" max="8192" width="13" style="24"/>
    <col min="8193" max="8193" width="3.375" style="24" customWidth="1"/>
    <col min="8194" max="8194" width="3.125" style="24" customWidth="1"/>
    <col min="8195" max="8195" width="22" style="24" customWidth="1"/>
    <col min="8196" max="8196" width="11.625" style="24" customWidth="1"/>
    <col min="8197" max="8197" width="6.625" style="24" customWidth="1"/>
    <col min="8198" max="8198" width="9.5" style="24" bestFit="1" customWidth="1"/>
    <col min="8199" max="8200" width="6.625" style="24" customWidth="1"/>
    <col min="8201" max="8201" width="7.5" style="24" bestFit="1" customWidth="1"/>
    <col min="8202" max="8203" width="6.625" style="24" customWidth="1"/>
    <col min="8204" max="8204" width="10.5" style="24" bestFit="1" customWidth="1"/>
    <col min="8205" max="8206" width="6.625" style="24" customWidth="1"/>
    <col min="8207" max="8207" width="11.625" style="24" customWidth="1"/>
    <col min="8208" max="8209" width="6.625" style="24" customWidth="1"/>
    <col min="8210" max="8210" width="11.625" style="24" customWidth="1"/>
    <col min="8211" max="8212" width="6.625" style="24" customWidth="1"/>
    <col min="8213" max="8213" width="11.625" style="24" customWidth="1"/>
    <col min="8214" max="8215" width="6.625" style="24" customWidth="1"/>
    <col min="8216" max="8216" width="11.625" style="24" customWidth="1"/>
    <col min="8217" max="8218" width="6.625" style="24" customWidth="1"/>
    <col min="8219" max="8219" width="11" style="24" customWidth="1"/>
    <col min="8220" max="8220" width="9.625" style="24" customWidth="1"/>
    <col min="8221" max="8448" width="13" style="24"/>
    <col min="8449" max="8449" width="3.375" style="24" customWidth="1"/>
    <col min="8450" max="8450" width="3.125" style="24" customWidth="1"/>
    <col min="8451" max="8451" width="22" style="24" customWidth="1"/>
    <col min="8452" max="8452" width="11.625" style="24" customWidth="1"/>
    <col min="8453" max="8453" width="6.625" style="24" customWidth="1"/>
    <col min="8454" max="8454" width="9.5" style="24" bestFit="1" customWidth="1"/>
    <col min="8455" max="8456" width="6.625" style="24" customWidth="1"/>
    <col min="8457" max="8457" width="7.5" style="24" bestFit="1" customWidth="1"/>
    <col min="8458" max="8459" width="6.625" style="24" customWidth="1"/>
    <col min="8460" max="8460" width="10.5" style="24" bestFit="1" customWidth="1"/>
    <col min="8461" max="8462" width="6.625" style="24" customWidth="1"/>
    <col min="8463" max="8463" width="11.625" style="24" customWidth="1"/>
    <col min="8464" max="8465" width="6.625" style="24" customWidth="1"/>
    <col min="8466" max="8466" width="11.625" style="24" customWidth="1"/>
    <col min="8467" max="8468" width="6.625" style="24" customWidth="1"/>
    <col min="8469" max="8469" width="11.625" style="24" customWidth="1"/>
    <col min="8470" max="8471" width="6.625" style="24" customWidth="1"/>
    <col min="8472" max="8472" width="11.625" style="24" customWidth="1"/>
    <col min="8473" max="8474" width="6.625" style="24" customWidth="1"/>
    <col min="8475" max="8475" width="11" style="24" customWidth="1"/>
    <col min="8476" max="8476" width="9.625" style="24" customWidth="1"/>
    <col min="8477" max="8704" width="13" style="24"/>
    <col min="8705" max="8705" width="3.375" style="24" customWidth="1"/>
    <col min="8706" max="8706" width="3.125" style="24" customWidth="1"/>
    <col min="8707" max="8707" width="22" style="24" customWidth="1"/>
    <col min="8708" max="8708" width="11.625" style="24" customWidth="1"/>
    <col min="8709" max="8709" width="6.625" style="24" customWidth="1"/>
    <col min="8710" max="8710" width="9.5" style="24" bestFit="1" customWidth="1"/>
    <col min="8711" max="8712" width="6.625" style="24" customWidth="1"/>
    <col min="8713" max="8713" width="7.5" style="24" bestFit="1" customWidth="1"/>
    <col min="8714" max="8715" width="6.625" style="24" customWidth="1"/>
    <col min="8716" max="8716" width="10.5" style="24" bestFit="1" customWidth="1"/>
    <col min="8717" max="8718" width="6.625" style="24" customWidth="1"/>
    <col min="8719" max="8719" width="11.625" style="24" customWidth="1"/>
    <col min="8720" max="8721" width="6.625" style="24" customWidth="1"/>
    <col min="8722" max="8722" width="11.625" style="24" customWidth="1"/>
    <col min="8723" max="8724" width="6.625" style="24" customWidth="1"/>
    <col min="8725" max="8725" width="11.625" style="24" customWidth="1"/>
    <col min="8726" max="8727" width="6.625" style="24" customWidth="1"/>
    <col min="8728" max="8728" width="11.625" style="24" customWidth="1"/>
    <col min="8729" max="8730" width="6.625" style="24" customWidth="1"/>
    <col min="8731" max="8731" width="11" style="24" customWidth="1"/>
    <col min="8732" max="8732" width="9.625" style="24" customWidth="1"/>
    <col min="8733" max="8960" width="13" style="24"/>
    <col min="8961" max="8961" width="3.375" style="24" customWidth="1"/>
    <col min="8962" max="8962" width="3.125" style="24" customWidth="1"/>
    <col min="8963" max="8963" width="22" style="24" customWidth="1"/>
    <col min="8964" max="8964" width="11.625" style="24" customWidth="1"/>
    <col min="8965" max="8965" width="6.625" style="24" customWidth="1"/>
    <col min="8966" max="8966" width="9.5" style="24" bestFit="1" customWidth="1"/>
    <col min="8967" max="8968" width="6.625" style="24" customWidth="1"/>
    <col min="8969" max="8969" width="7.5" style="24" bestFit="1" customWidth="1"/>
    <col min="8970" max="8971" width="6.625" style="24" customWidth="1"/>
    <col min="8972" max="8972" width="10.5" style="24" bestFit="1" customWidth="1"/>
    <col min="8973" max="8974" width="6.625" style="24" customWidth="1"/>
    <col min="8975" max="8975" width="11.625" style="24" customWidth="1"/>
    <col min="8976" max="8977" width="6.625" style="24" customWidth="1"/>
    <col min="8978" max="8978" width="11.625" style="24" customWidth="1"/>
    <col min="8979" max="8980" width="6.625" style="24" customWidth="1"/>
    <col min="8981" max="8981" width="11.625" style="24" customWidth="1"/>
    <col min="8982" max="8983" width="6.625" style="24" customWidth="1"/>
    <col min="8984" max="8984" width="11.625" style="24" customWidth="1"/>
    <col min="8985" max="8986" width="6.625" style="24" customWidth="1"/>
    <col min="8987" max="8987" width="11" style="24" customWidth="1"/>
    <col min="8988" max="8988" width="9.625" style="24" customWidth="1"/>
    <col min="8989" max="9216" width="13" style="24"/>
    <col min="9217" max="9217" width="3.375" style="24" customWidth="1"/>
    <col min="9218" max="9218" width="3.125" style="24" customWidth="1"/>
    <col min="9219" max="9219" width="22" style="24" customWidth="1"/>
    <col min="9220" max="9220" width="11.625" style="24" customWidth="1"/>
    <col min="9221" max="9221" width="6.625" style="24" customWidth="1"/>
    <col min="9222" max="9222" width="9.5" style="24" bestFit="1" customWidth="1"/>
    <col min="9223" max="9224" width="6.625" style="24" customWidth="1"/>
    <col min="9225" max="9225" width="7.5" style="24" bestFit="1" customWidth="1"/>
    <col min="9226" max="9227" width="6.625" style="24" customWidth="1"/>
    <col min="9228" max="9228" width="10.5" style="24" bestFit="1" customWidth="1"/>
    <col min="9229" max="9230" width="6.625" style="24" customWidth="1"/>
    <col min="9231" max="9231" width="11.625" style="24" customWidth="1"/>
    <col min="9232" max="9233" width="6.625" style="24" customWidth="1"/>
    <col min="9234" max="9234" width="11.625" style="24" customWidth="1"/>
    <col min="9235" max="9236" width="6.625" style="24" customWidth="1"/>
    <col min="9237" max="9237" width="11.625" style="24" customWidth="1"/>
    <col min="9238" max="9239" width="6.625" style="24" customWidth="1"/>
    <col min="9240" max="9240" width="11.625" style="24" customWidth="1"/>
    <col min="9241" max="9242" width="6.625" style="24" customWidth="1"/>
    <col min="9243" max="9243" width="11" style="24" customWidth="1"/>
    <col min="9244" max="9244" width="9.625" style="24" customWidth="1"/>
    <col min="9245" max="9472" width="13" style="24"/>
    <col min="9473" max="9473" width="3.375" style="24" customWidth="1"/>
    <col min="9474" max="9474" width="3.125" style="24" customWidth="1"/>
    <col min="9475" max="9475" width="22" style="24" customWidth="1"/>
    <col min="9476" max="9476" width="11.625" style="24" customWidth="1"/>
    <col min="9477" max="9477" width="6.625" style="24" customWidth="1"/>
    <col min="9478" max="9478" width="9.5" style="24" bestFit="1" customWidth="1"/>
    <col min="9479" max="9480" width="6.625" style="24" customWidth="1"/>
    <col min="9481" max="9481" width="7.5" style="24" bestFit="1" customWidth="1"/>
    <col min="9482" max="9483" width="6.625" style="24" customWidth="1"/>
    <col min="9484" max="9484" width="10.5" style="24" bestFit="1" customWidth="1"/>
    <col min="9485" max="9486" width="6.625" style="24" customWidth="1"/>
    <col min="9487" max="9487" width="11.625" style="24" customWidth="1"/>
    <col min="9488" max="9489" width="6.625" style="24" customWidth="1"/>
    <col min="9490" max="9490" width="11.625" style="24" customWidth="1"/>
    <col min="9491" max="9492" width="6.625" style="24" customWidth="1"/>
    <col min="9493" max="9493" width="11.625" style="24" customWidth="1"/>
    <col min="9494" max="9495" width="6.625" style="24" customWidth="1"/>
    <col min="9496" max="9496" width="11.625" style="24" customWidth="1"/>
    <col min="9497" max="9498" width="6.625" style="24" customWidth="1"/>
    <col min="9499" max="9499" width="11" style="24" customWidth="1"/>
    <col min="9500" max="9500" width="9.625" style="24" customWidth="1"/>
    <col min="9501" max="9728" width="13" style="24"/>
    <col min="9729" max="9729" width="3.375" style="24" customWidth="1"/>
    <col min="9730" max="9730" width="3.125" style="24" customWidth="1"/>
    <col min="9731" max="9731" width="22" style="24" customWidth="1"/>
    <col min="9732" max="9732" width="11.625" style="24" customWidth="1"/>
    <col min="9733" max="9733" width="6.625" style="24" customWidth="1"/>
    <col min="9734" max="9734" width="9.5" style="24" bestFit="1" customWidth="1"/>
    <col min="9735" max="9736" width="6.625" style="24" customWidth="1"/>
    <col min="9737" max="9737" width="7.5" style="24" bestFit="1" customWidth="1"/>
    <col min="9738" max="9739" width="6.625" style="24" customWidth="1"/>
    <col min="9740" max="9740" width="10.5" style="24" bestFit="1" customWidth="1"/>
    <col min="9741" max="9742" width="6.625" style="24" customWidth="1"/>
    <col min="9743" max="9743" width="11.625" style="24" customWidth="1"/>
    <col min="9744" max="9745" width="6.625" style="24" customWidth="1"/>
    <col min="9746" max="9746" width="11.625" style="24" customWidth="1"/>
    <col min="9747" max="9748" width="6.625" style="24" customWidth="1"/>
    <col min="9749" max="9749" width="11.625" style="24" customWidth="1"/>
    <col min="9750" max="9751" width="6.625" style="24" customWidth="1"/>
    <col min="9752" max="9752" width="11.625" style="24" customWidth="1"/>
    <col min="9753" max="9754" width="6.625" style="24" customWidth="1"/>
    <col min="9755" max="9755" width="11" style="24" customWidth="1"/>
    <col min="9756" max="9756" width="9.625" style="24" customWidth="1"/>
    <col min="9757" max="9984" width="13" style="24"/>
    <col min="9985" max="9985" width="3.375" style="24" customWidth="1"/>
    <col min="9986" max="9986" width="3.125" style="24" customWidth="1"/>
    <col min="9987" max="9987" width="22" style="24" customWidth="1"/>
    <col min="9988" max="9988" width="11.625" style="24" customWidth="1"/>
    <col min="9989" max="9989" width="6.625" style="24" customWidth="1"/>
    <col min="9990" max="9990" width="9.5" style="24" bestFit="1" customWidth="1"/>
    <col min="9991" max="9992" width="6.625" style="24" customWidth="1"/>
    <col min="9993" max="9993" width="7.5" style="24" bestFit="1" customWidth="1"/>
    <col min="9994" max="9995" width="6.625" style="24" customWidth="1"/>
    <col min="9996" max="9996" width="10.5" style="24" bestFit="1" customWidth="1"/>
    <col min="9997" max="9998" width="6.625" style="24" customWidth="1"/>
    <col min="9999" max="9999" width="11.625" style="24" customWidth="1"/>
    <col min="10000" max="10001" width="6.625" style="24" customWidth="1"/>
    <col min="10002" max="10002" width="11.625" style="24" customWidth="1"/>
    <col min="10003" max="10004" width="6.625" style="24" customWidth="1"/>
    <col min="10005" max="10005" width="11.625" style="24" customWidth="1"/>
    <col min="10006" max="10007" width="6.625" style="24" customWidth="1"/>
    <col min="10008" max="10008" width="11.625" style="24" customWidth="1"/>
    <col min="10009" max="10010" width="6.625" style="24" customWidth="1"/>
    <col min="10011" max="10011" width="11" style="24" customWidth="1"/>
    <col min="10012" max="10012" width="9.625" style="24" customWidth="1"/>
    <col min="10013" max="10240" width="13" style="24"/>
    <col min="10241" max="10241" width="3.375" style="24" customWidth="1"/>
    <col min="10242" max="10242" width="3.125" style="24" customWidth="1"/>
    <col min="10243" max="10243" width="22" style="24" customWidth="1"/>
    <col min="10244" max="10244" width="11.625" style="24" customWidth="1"/>
    <col min="10245" max="10245" width="6.625" style="24" customWidth="1"/>
    <col min="10246" max="10246" width="9.5" style="24" bestFit="1" customWidth="1"/>
    <col min="10247" max="10248" width="6.625" style="24" customWidth="1"/>
    <col min="10249" max="10249" width="7.5" style="24" bestFit="1" customWidth="1"/>
    <col min="10250" max="10251" width="6.625" style="24" customWidth="1"/>
    <col min="10252" max="10252" width="10.5" style="24" bestFit="1" customWidth="1"/>
    <col min="10253" max="10254" width="6.625" style="24" customWidth="1"/>
    <col min="10255" max="10255" width="11.625" style="24" customWidth="1"/>
    <col min="10256" max="10257" width="6.625" style="24" customWidth="1"/>
    <col min="10258" max="10258" width="11.625" style="24" customWidth="1"/>
    <col min="10259" max="10260" width="6.625" style="24" customWidth="1"/>
    <col min="10261" max="10261" width="11.625" style="24" customWidth="1"/>
    <col min="10262" max="10263" width="6.625" style="24" customWidth="1"/>
    <col min="10264" max="10264" width="11.625" style="24" customWidth="1"/>
    <col min="10265" max="10266" width="6.625" style="24" customWidth="1"/>
    <col min="10267" max="10267" width="11" style="24" customWidth="1"/>
    <col min="10268" max="10268" width="9.625" style="24" customWidth="1"/>
    <col min="10269" max="10496" width="13" style="24"/>
    <col min="10497" max="10497" width="3.375" style="24" customWidth="1"/>
    <col min="10498" max="10498" width="3.125" style="24" customWidth="1"/>
    <col min="10499" max="10499" width="22" style="24" customWidth="1"/>
    <col min="10500" max="10500" width="11.625" style="24" customWidth="1"/>
    <col min="10501" max="10501" width="6.625" style="24" customWidth="1"/>
    <col min="10502" max="10502" width="9.5" style="24" bestFit="1" customWidth="1"/>
    <col min="10503" max="10504" width="6.625" style="24" customWidth="1"/>
    <col min="10505" max="10505" width="7.5" style="24" bestFit="1" customWidth="1"/>
    <col min="10506" max="10507" width="6.625" style="24" customWidth="1"/>
    <col min="10508" max="10508" width="10.5" style="24" bestFit="1" customWidth="1"/>
    <col min="10509" max="10510" width="6.625" style="24" customWidth="1"/>
    <col min="10511" max="10511" width="11.625" style="24" customWidth="1"/>
    <col min="10512" max="10513" width="6.625" style="24" customWidth="1"/>
    <col min="10514" max="10514" width="11.625" style="24" customWidth="1"/>
    <col min="10515" max="10516" width="6.625" style="24" customWidth="1"/>
    <col min="10517" max="10517" width="11.625" style="24" customWidth="1"/>
    <col min="10518" max="10519" width="6.625" style="24" customWidth="1"/>
    <col min="10520" max="10520" width="11.625" style="24" customWidth="1"/>
    <col min="10521" max="10522" width="6.625" style="24" customWidth="1"/>
    <col min="10523" max="10523" width="11" style="24" customWidth="1"/>
    <col min="10524" max="10524" width="9.625" style="24" customWidth="1"/>
    <col min="10525" max="10752" width="13" style="24"/>
    <col min="10753" max="10753" width="3.375" style="24" customWidth="1"/>
    <col min="10754" max="10754" width="3.125" style="24" customWidth="1"/>
    <col min="10755" max="10755" width="22" style="24" customWidth="1"/>
    <col min="10756" max="10756" width="11.625" style="24" customWidth="1"/>
    <col min="10757" max="10757" width="6.625" style="24" customWidth="1"/>
    <col min="10758" max="10758" width="9.5" style="24" bestFit="1" customWidth="1"/>
    <col min="10759" max="10760" width="6.625" style="24" customWidth="1"/>
    <col min="10761" max="10761" width="7.5" style="24" bestFit="1" customWidth="1"/>
    <col min="10762" max="10763" width="6.625" style="24" customWidth="1"/>
    <col min="10764" max="10764" width="10.5" style="24" bestFit="1" customWidth="1"/>
    <col min="10765" max="10766" width="6.625" style="24" customWidth="1"/>
    <col min="10767" max="10767" width="11.625" style="24" customWidth="1"/>
    <col min="10768" max="10769" width="6.625" style="24" customWidth="1"/>
    <col min="10770" max="10770" width="11.625" style="24" customWidth="1"/>
    <col min="10771" max="10772" width="6.625" style="24" customWidth="1"/>
    <col min="10773" max="10773" width="11.625" style="24" customWidth="1"/>
    <col min="10774" max="10775" width="6.625" style="24" customWidth="1"/>
    <col min="10776" max="10776" width="11.625" style="24" customWidth="1"/>
    <col min="10777" max="10778" width="6.625" style="24" customWidth="1"/>
    <col min="10779" max="10779" width="11" style="24" customWidth="1"/>
    <col min="10780" max="10780" width="9.625" style="24" customWidth="1"/>
    <col min="10781" max="11008" width="13" style="24"/>
    <col min="11009" max="11009" width="3.375" style="24" customWidth="1"/>
    <col min="11010" max="11010" width="3.125" style="24" customWidth="1"/>
    <col min="11011" max="11011" width="22" style="24" customWidth="1"/>
    <col min="11012" max="11012" width="11.625" style="24" customWidth="1"/>
    <col min="11013" max="11013" width="6.625" style="24" customWidth="1"/>
    <col min="11014" max="11014" width="9.5" style="24" bestFit="1" customWidth="1"/>
    <col min="11015" max="11016" width="6.625" style="24" customWidth="1"/>
    <col min="11017" max="11017" width="7.5" style="24" bestFit="1" customWidth="1"/>
    <col min="11018" max="11019" width="6.625" style="24" customWidth="1"/>
    <col min="11020" max="11020" width="10.5" style="24" bestFit="1" customWidth="1"/>
    <col min="11021" max="11022" width="6.625" style="24" customWidth="1"/>
    <col min="11023" max="11023" width="11.625" style="24" customWidth="1"/>
    <col min="11024" max="11025" width="6.625" style="24" customWidth="1"/>
    <col min="11026" max="11026" width="11.625" style="24" customWidth="1"/>
    <col min="11027" max="11028" width="6.625" style="24" customWidth="1"/>
    <col min="11029" max="11029" width="11.625" style="24" customWidth="1"/>
    <col min="11030" max="11031" width="6.625" style="24" customWidth="1"/>
    <col min="11032" max="11032" width="11.625" style="24" customWidth="1"/>
    <col min="11033" max="11034" width="6.625" style="24" customWidth="1"/>
    <col min="11035" max="11035" width="11" style="24" customWidth="1"/>
    <col min="11036" max="11036" width="9.625" style="24" customWidth="1"/>
    <col min="11037" max="11264" width="13" style="24"/>
    <col min="11265" max="11265" width="3.375" style="24" customWidth="1"/>
    <col min="11266" max="11266" width="3.125" style="24" customWidth="1"/>
    <col min="11267" max="11267" width="22" style="24" customWidth="1"/>
    <col min="11268" max="11268" width="11.625" style="24" customWidth="1"/>
    <col min="11269" max="11269" width="6.625" style="24" customWidth="1"/>
    <col min="11270" max="11270" width="9.5" style="24" bestFit="1" customWidth="1"/>
    <col min="11271" max="11272" width="6.625" style="24" customWidth="1"/>
    <col min="11273" max="11273" width="7.5" style="24" bestFit="1" customWidth="1"/>
    <col min="11274" max="11275" width="6.625" style="24" customWidth="1"/>
    <col min="11276" max="11276" width="10.5" style="24" bestFit="1" customWidth="1"/>
    <col min="11277" max="11278" width="6.625" style="24" customWidth="1"/>
    <col min="11279" max="11279" width="11.625" style="24" customWidth="1"/>
    <col min="11280" max="11281" width="6.625" style="24" customWidth="1"/>
    <col min="11282" max="11282" width="11.625" style="24" customWidth="1"/>
    <col min="11283" max="11284" width="6.625" style="24" customWidth="1"/>
    <col min="11285" max="11285" width="11.625" style="24" customWidth="1"/>
    <col min="11286" max="11287" width="6.625" style="24" customWidth="1"/>
    <col min="11288" max="11288" width="11.625" style="24" customWidth="1"/>
    <col min="11289" max="11290" width="6.625" style="24" customWidth="1"/>
    <col min="11291" max="11291" width="11" style="24" customWidth="1"/>
    <col min="11292" max="11292" width="9.625" style="24" customWidth="1"/>
    <col min="11293" max="11520" width="13" style="24"/>
    <col min="11521" max="11521" width="3.375" style="24" customWidth="1"/>
    <col min="11522" max="11522" width="3.125" style="24" customWidth="1"/>
    <col min="11523" max="11523" width="22" style="24" customWidth="1"/>
    <col min="11524" max="11524" width="11.625" style="24" customWidth="1"/>
    <col min="11525" max="11525" width="6.625" style="24" customWidth="1"/>
    <col min="11526" max="11526" width="9.5" style="24" bestFit="1" customWidth="1"/>
    <col min="11527" max="11528" width="6.625" style="24" customWidth="1"/>
    <col min="11529" max="11529" width="7.5" style="24" bestFit="1" customWidth="1"/>
    <col min="11530" max="11531" width="6.625" style="24" customWidth="1"/>
    <col min="11532" max="11532" width="10.5" style="24" bestFit="1" customWidth="1"/>
    <col min="11533" max="11534" width="6.625" style="24" customWidth="1"/>
    <col min="11535" max="11535" width="11.625" style="24" customWidth="1"/>
    <col min="11536" max="11537" width="6.625" style="24" customWidth="1"/>
    <col min="11538" max="11538" width="11.625" style="24" customWidth="1"/>
    <col min="11539" max="11540" width="6.625" style="24" customWidth="1"/>
    <col min="11541" max="11541" width="11.625" style="24" customWidth="1"/>
    <col min="11542" max="11543" width="6.625" style="24" customWidth="1"/>
    <col min="11544" max="11544" width="11.625" style="24" customWidth="1"/>
    <col min="11545" max="11546" width="6.625" style="24" customWidth="1"/>
    <col min="11547" max="11547" width="11" style="24" customWidth="1"/>
    <col min="11548" max="11548" width="9.625" style="24" customWidth="1"/>
    <col min="11549" max="11776" width="13" style="24"/>
    <col min="11777" max="11777" width="3.375" style="24" customWidth="1"/>
    <col min="11778" max="11778" width="3.125" style="24" customWidth="1"/>
    <col min="11779" max="11779" width="22" style="24" customWidth="1"/>
    <col min="11780" max="11780" width="11.625" style="24" customWidth="1"/>
    <col min="11781" max="11781" width="6.625" style="24" customWidth="1"/>
    <col min="11782" max="11782" width="9.5" style="24" bestFit="1" customWidth="1"/>
    <col min="11783" max="11784" width="6.625" style="24" customWidth="1"/>
    <col min="11785" max="11785" width="7.5" style="24" bestFit="1" customWidth="1"/>
    <col min="11786" max="11787" width="6.625" style="24" customWidth="1"/>
    <col min="11788" max="11788" width="10.5" style="24" bestFit="1" customWidth="1"/>
    <col min="11789" max="11790" width="6.625" style="24" customWidth="1"/>
    <col min="11791" max="11791" width="11.625" style="24" customWidth="1"/>
    <col min="11792" max="11793" width="6.625" style="24" customWidth="1"/>
    <col min="11794" max="11794" width="11.625" style="24" customWidth="1"/>
    <col min="11795" max="11796" width="6.625" style="24" customWidth="1"/>
    <col min="11797" max="11797" width="11.625" style="24" customWidth="1"/>
    <col min="11798" max="11799" width="6.625" style="24" customWidth="1"/>
    <col min="11800" max="11800" width="11.625" style="24" customWidth="1"/>
    <col min="11801" max="11802" width="6.625" style="24" customWidth="1"/>
    <col min="11803" max="11803" width="11" style="24" customWidth="1"/>
    <col min="11804" max="11804" width="9.625" style="24" customWidth="1"/>
    <col min="11805" max="12032" width="13" style="24"/>
    <col min="12033" max="12033" width="3.375" style="24" customWidth="1"/>
    <col min="12034" max="12034" width="3.125" style="24" customWidth="1"/>
    <col min="12035" max="12035" width="22" style="24" customWidth="1"/>
    <col min="12036" max="12036" width="11.625" style="24" customWidth="1"/>
    <col min="12037" max="12037" width="6.625" style="24" customWidth="1"/>
    <col min="12038" max="12038" width="9.5" style="24" bestFit="1" customWidth="1"/>
    <col min="12039" max="12040" width="6.625" style="24" customWidth="1"/>
    <col min="12041" max="12041" width="7.5" style="24" bestFit="1" customWidth="1"/>
    <col min="12042" max="12043" width="6.625" style="24" customWidth="1"/>
    <col min="12044" max="12044" width="10.5" style="24" bestFit="1" customWidth="1"/>
    <col min="12045" max="12046" width="6.625" style="24" customWidth="1"/>
    <col min="12047" max="12047" width="11.625" style="24" customWidth="1"/>
    <col min="12048" max="12049" width="6.625" style="24" customWidth="1"/>
    <col min="12050" max="12050" width="11.625" style="24" customWidth="1"/>
    <col min="12051" max="12052" width="6.625" style="24" customWidth="1"/>
    <col min="12053" max="12053" width="11.625" style="24" customWidth="1"/>
    <col min="12054" max="12055" width="6.625" style="24" customWidth="1"/>
    <col min="12056" max="12056" width="11.625" style="24" customWidth="1"/>
    <col min="12057" max="12058" width="6.625" style="24" customWidth="1"/>
    <col min="12059" max="12059" width="11" style="24" customWidth="1"/>
    <col min="12060" max="12060" width="9.625" style="24" customWidth="1"/>
    <col min="12061" max="12288" width="13" style="24"/>
    <col min="12289" max="12289" width="3.375" style="24" customWidth="1"/>
    <col min="12290" max="12290" width="3.125" style="24" customWidth="1"/>
    <col min="12291" max="12291" width="22" style="24" customWidth="1"/>
    <col min="12292" max="12292" width="11.625" style="24" customWidth="1"/>
    <col min="12293" max="12293" width="6.625" style="24" customWidth="1"/>
    <col min="12294" max="12294" width="9.5" style="24" bestFit="1" customWidth="1"/>
    <col min="12295" max="12296" width="6.625" style="24" customWidth="1"/>
    <col min="12297" max="12297" width="7.5" style="24" bestFit="1" customWidth="1"/>
    <col min="12298" max="12299" width="6.625" style="24" customWidth="1"/>
    <col min="12300" max="12300" width="10.5" style="24" bestFit="1" customWidth="1"/>
    <col min="12301" max="12302" width="6.625" style="24" customWidth="1"/>
    <col min="12303" max="12303" width="11.625" style="24" customWidth="1"/>
    <col min="12304" max="12305" width="6.625" style="24" customWidth="1"/>
    <col min="12306" max="12306" width="11.625" style="24" customWidth="1"/>
    <col min="12307" max="12308" width="6.625" style="24" customWidth="1"/>
    <col min="12309" max="12309" width="11.625" style="24" customWidth="1"/>
    <col min="12310" max="12311" width="6.625" style="24" customWidth="1"/>
    <col min="12312" max="12312" width="11.625" style="24" customWidth="1"/>
    <col min="12313" max="12314" width="6.625" style="24" customWidth="1"/>
    <col min="12315" max="12315" width="11" style="24" customWidth="1"/>
    <col min="12316" max="12316" width="9.625" style="24" customWidth="1"/>
    <col min="12317" max="12544" width="13" style="24"/>
    <col min="12545" max="12545" width="3.375" style="24" customWidth="1"/>
    <col min="12546" max="12546" width="3.125" style="24" customWidth="1"/>
    <col min="12547" max="12547" width="22" style="24" customWidth="1"/>
    <col min="12548" max="12548" width="11.625" style="24" customWidth="1"/>
    <col min="12549" max="12549" width="6.625" style="24" customWidth="1"/>
    <col min="12550" max="12550" width="9.5" style="24" bestFit="1" customWidth="1"/>
    <col min="12551" max="12552" width="6.625" style="24" customWidth="1"/>
    <col min="12553" max="12553" width="7.5" style="24" bestFit="1" customWidth="1"/>
    <col min="12554" max="12555" width="6.625" style="24" customWidth="1"/>
    <col min="12556" max="12556" width="10.5" style="24" bestFit="1" customWidth="1"/>
    <col min="12557" max="12558" width="6.625" style="24" customWidth="1"/>
    <col min="12559" max="12559" width="11.625" style="24" customWidth="1"/>
    <col min="12560" max="12561" width="6.625" style="24" customWidth="1"/>
    <col min="12562" max="12562" width="11.625" style="24" customWidth="1"/>
    <col min="12563" max="12564" width="6.625" style="24" customWidth="1"/>
    <col min="12565" max="12565" width="11.625" style="24" customWidth="1"/>
    <col min="12566" max="12567" width="6.625" style="24" customWidth="1"/>
    <col min="12568" max="12568" width="11.625" style="24" customWidth="1"/>
    <col min="12569" max="12570" width="6.625" style="24" customWidth="1"/>
    <col min="12571" max="12571" width="11" style="24" customWidth="1"/>
    <col min="12572" max="12572" width="9.625" style="24" customWidth="1"/>
    <col min="12573" max="12800" width="13" style="24"/>
    <col min="12801" max="12801" width="3.375" style="24" customWidth="1"/>
    <col min="12802" max="12802" width="3.125" style="24" customWidth="1"/>
    <col min="12803" max="12803" width="22" style="24" customWidth="1"/>
    <col min="12804" max="12804" width="11.625" style="24" customWidth="1"/>
    <col min="12805" max="12805" width="6.625" style="24" customWidth="1"/>
    <col min="12806" max="12806" width="9.5" style="24" bestFit="1" customWidth="1"/>
    <col min="12807" max="12808" width="6.625" style="24" customWidth="1"/>
    <col min="12809" max="12809" width="7.5" style="24" bestFit="1" customWidth="1"/>
    <col min="12810" max="12811" width="6.625" style="24" customWidth="1"/>
    <col min="12812" max="12812" width="10.5" style="24" bestFit="1" customWidth="1"/>
    <col min="12813" max="12814" width="6.625" style="24" customWidth="1"/>
    <col min="12815" max="12815" width="11.625" style="24" customWidth="1"/>
    <col min="12816" max="12817" width="6.625" style="24" customWidth="1"/>
    <col min="12818" max="12818" width="11.625" style="24" customWidth="1"/>
    <col min="12819" max="12820" width="6.625" style="24" customWidth="1"/>
    <col min="12821" max="12821" width="11.625" style="24" customWidth="1"/>
    <col min="12822" max="12823" width="6.625" style="24" customWidth="1"/>
    <col min="12824" max="12824" width="11.625" style="24" customWidth="1"/>
    <col min="12825" max="12826" width="6.625" style="24" customWidth="1"/>
    <col min="12827" max="12827" width="11" style="24" customWidth="1"/>
    <col min="12828" max="12828" width="9.625" style="24" customWidth="1"/>
    <col min="12829" max="13056" width="13" style="24"/>
    <col min="13057" max="13057" width="3.375" style="24" customWidth="1"/>
    <col min="13058" max="13058" width="3.125" style="24" customWidth="1"/>
    <col min="13059" max="13059" width="22" style="24" customWidth="1"/>
    <col min="13060" max="13060" width="11.625" style="24" customWidth="1"/>
    <col min="13061" max="13061" width="6.625" style="24" customWidth="1"/>
    <col min="13062" max="13062" width="9.5" style="24" bestFit="1" customWidth="1"/>
    <col min="13063" max="13064" width="6.625" style="24" customWidth="1"/>
    <col min="13065" max="13065" width="7.5" style="24" bestFit="1" customWidth="1"/>
    <col min="13066" max="13067" width="6.625" style="24" customWidth="1"/>
    <col min="13068" max="13068" width="10.5" style="24" bestFit="1" customWidth="1"/>
    <col min="13069" max="13070" width="6.625" style="24" customWidth="1"/>
    <col min="13071" max="13071" width="11.625" style="24" customWidth="1"/>
    <col min="13072" max="13073" width="6.625" style="24" customWidth="1"/>
    <col min="13074" max="13074" width="11.625" style="24" customWidth="1"/>
    <col min="13075" max="13076" width="6.625" style="24" customWidth="1"/>
    <col min="13077" max="13077" width="11.625" style="24" customWidth="1"/>
    <col min="13078" max="13079" width="6.625" style="24" customWidth="1"/>
    <col min="13080" max="13080" width="11.625" style="24" customWidth="1"/>
    <col min="13081" max="13082" width="6.625" style="24" customWidth="1"/>
    <col min="13083" max="13083" width="11" style="24" customWidth="1"/>
    <col min="13084" max="13084" width="9.625" style="24" customWidth="1"/>
    <col min="13085" max="13312" width="13" style="24"/>
    <col min="13313" max="13313" width="3.375" style="24" customWidth="1"/>
    <col min="13314" max="13314" width="3.125" style="24" customWidth="1"/>
    <col min="13315" max="13315" width="22" style="24" customWidth="1"/>
    <col min="13316" max="13316" width="11.625" style="24" customWidth="1"/>
    <col min="13317" max="13317" width="6.625" style="24" customWidth="1"/>
    <col min="13318" max="13318" width="9.5" style="24" bestFit="1" customWidth="1"/>
    <col min="13319" max="13320" width="6.625" style="24" customWidth="1"/>
    <col min="13321" max="13321" width="7.5" style="24" bestFit="1" customWidth="1"/>
    <col min="13322" max="13323" width="6.625" style="24" customWidth="1"/>
    <col min="13324" max="13324" width="10.5" style="24" bestFit="1" customWidth="1"/>
    <col min="13325" max="13326" width="6.625" style="24" customWidth="1"/>
    <col min="13327" max="13327" width="11.625" style="24" customWidth="1"/>
    <col min="13328" max="13329" width="6.625" style="24" customWidth="1"/>
    <col min="13330" max="13330" width="11.625" style="24" customWidth="1"/>
    <col min="13331" max="13332" width="6.625" style="24" customWidth="1"/>
    <col min="13333" max="13333" width="11.625" style="24" customWidth="1"/>
    <col min="13334" max="13335" width="6.625" style="24" customWidth="1"/>
    <col min="13336" max="13336" width="11.625" style="24" customWidth="1"/>
    <col min="13337" max="13338" width="6.625" style="24" customWidth="1"/>
    <col min="13339" max="13339" width="11" style="24" customWidth="1"/>
    <col min="13340" max="13340" width="9.625" style="24" customWidth="1"/>
    <col min="13341" max="13568" width="13" style="24"/>
    <col min="13569" max="13569" width="3.375" style="24" customWidth="1"/>
    <col min="13570" max="13570" width="3.125" style="24" customWidth="1"/>
    <col min="13571" max="13571" width="22" style="24" customWidth="1"/>
    <col min="13572" max="13572" width="11.625" style="24" customWidth="1"/>
    <col min="13573" max="13573" width="6.625" style="24" customWidth="1"/>
    <col min="13574" max="13574" width="9.5" style="24" bestFit="1" customWidth="1"/>
    <col min="13575" max="13576" width="6.625" style="24" customWidth="1"/>
    <col min="13577" max="13577" width="7.5" style="24" bestFit="1" customWidth="1"/>
    <col min="13578" max="13579" width="6.625" style="24" customWidth="1"/>
    <col min="13580" max="13580" width="10.5" style="24" bestFit="1" customWidth="1"/>
    <col min="13581" max="13582" width="6.625" style="24" customWidth="1"/>
    <col min="13583" max="13583" width="11.625" style="24" customWidth="1"/>
    <col min="13584" max="13585" width="6.625" style="24" customWidth="1"/>
    <col min="13586" max="13586" width="11.625" style="24" customWidth="1"/>
    <col min="13587" max="13588" width="6.625" style="24" customWidth="1"/>
    <col min="13589" max="13589" width="11.625" style="24" customWidth="1"/>
    <col min="13590" max="13591" width="6.625" style="24" customWidth="1"/>
    <col min="13592" max="13592" width="11.625" style="24" customWidth="1"/>
    <col min="13593" max="13594" width="6.625" style="24" customWidth="1"/>
    <col min="13595" max="13595" width="11" style="24" customWidth="1"/>
    <col min="13596" max="13596" width="9.625" style="24" customWidth="1"/>
    <col min="13597" max="13824" width="13" style="24"/>
    <col min="13825" max="13825" width="3.375" style="24" customWidth="1"/>
    <col min="13826" max="13826" width="3.125" style="24" customWidth="1"/>
    <col min="13827" max="13827" width="22" style="24" customWidth="1"/>
    <col min="13828" max="13828" width="11.625" style="24" customWidth="1"/>
    <col min="13829" max="13829" width="6.625" style="24" customWidth="1"/>
    <col min="13830" max="13830" width="9.5" style="24" bestFit="1" customWidth="1"/>
    <col min="13831" max="13832" width="6.625" style="24" customWidth="1"/>
    <col min="13833" max="13833" width="7.5" style="24" bestFit="1" customWidth="1"/>
    <col min="13834" max="13835" width="6.625" style="24" customWidth="1"/>
    <col min="13836" max="13836" width="10.5" style="24" bestFit="1" customWidth="1"/>
    <col min="13837" max="13838" width="6.625" style="24" customWidth="1"/>
    <col min="13839" max="13839" width="11.625" style="24" customWidth="1"/>
    <col min="13840" max="13841" width="6.625" style="24" customWidth="1"/>
    <col min="13842" max="13842" width="11.625" style="24" customWidth="1"/>
    <col min="13843" max="13844" width="6.625" style="24" customWidth="1"/>
    <col min="13845" max="13845" width="11.625" style="24" customWidth="1"/>
    <col min="13846" max="13847" width="6.625" style="24" customWidth="1"/>
    <col min="13848" max="13848" width="11.625" style="24" customWidth="1"/>
    <col min="13849" max="13850" width="6.625" style="24" customWidth="1"/>
    <col min="13851" max="13851" width="11" style="24" customWidth="1"/>
    <col min="13852" max="13852" width="9.625" style="24" customWidth="1"/>
    <col min="13853" max="14080" width="13" style="24"/>
    <col min="14081" max="14081" width="3.375" style="24" customWidth="1"/>
    <col min="14082" max="14082" width="3.125" style="24" customWidth="1"/>
    <col min="14083" max="14083" width="22" style="24" customWidth="1"/>
    <col min="14084" max="14084" width="11.625" style="24" customWidth="1"/>
    <col min="14085" max="14085" width="6.625" style="24" customWidth="1"/>
    <col min="14086" max="14086" width="9.5" style="24" bestFit="1" customWidth="1"/>
    <col min="14087" max="14088" width="6.625" style="24" customWidth="1"/>
    <col min="14089" max="14089" width="7.5" style="24" bestFit="1" customWidth="1"/>
    <col min="14090" max="14091" width="6.625" style="24" customWidth="1"/>
    <col min="14092" max="14092" width="10.5" style="24" bestFit="1" customWidth="1"/>
    <col min="14093" max="14094" width="6.625" style="24" customWidth="1"/>
    <col min="14095" max="14095" width="11.625" style="24" customWidth="1"/>
    <col min="14096" max="14097" width="6.625" style="24" customWidth="1"/>
    <col min="14098" max="14098" width="11.625" style="24" customWidth="1"/>
    <col min="14099" max="14100" width="6.625" style="24" customWidth="1"/>
    <col min="14101" max="14101" width="11.625" style="24" customWidth="1"/>
    <col min="14102" max="14103" width="6.625" style="24" customWidth="1"/>
    <col min="14104" max="14104" width="11.625" style="24" customWidth="1"/>
    <col min="14105" max="14106" width="6.625" style="24" customWidth="1"/>
    <col min="14107" max="14107" width="11" style="24" customWidth="1"/>
    <col min="14108" max="14108" width="9.625" style="24" customWidth="1"/>
    <col min="14109" max="14336" width="13" style="24"/>
    <col min="14337" max="14337" width="3.375" style="24" customWidth="1"/>
    <col min="14338" max="14338" width="3.125" style="24" customWidth="1"/>
    <col min="14339" max="14339" width="22" style="24" customWidth="1"/>
    <col min="14340" max="14340" width="11.625" style="24" customWidth="1"/>
    <col min="14341" max="14341" width="6.625" style="24" customWidth="1"/>
    <col min="14342" max="14342" width="9.5" style="24" bestFit="1" customWidth="1"/>
    <col min="14343" max="14344" width="6.625" style="24" customWidth="1"/>
    <col min="14345" max="14345" width="7.5" style="24" bestFit="1" customWidth="1"/>
    <col min="14346" max="14347" width="6.625" style="24" customWidth="1"/>
    <col min="14348" max="14348" width="10.5" style="24" bestFit="1" customWidth="1"/>
    <col min="14349" max="14350" width="6.625" style="24" customWidth="1"/>
    <col min="14351" max="14351" width="11.625" style="24" customWidth="1"/>
    <col min="14352" max="14353" width="6.625" style="24" customWidth="1"/>
    <col min="14354" max="14354" width="11.625" style="24" customWidth="1"/>
    <col min="14355" max="14356" width="6.625" style="24" customWidth="1"/>
    <col min="14357" max="14357" width="11.625" style="24" customWidth="1"/>
    <col min="14358" max="14359" width="6.625" style="24" customWidth="1"/>
    <col min="14360" max="14360" width="11.625" style="24" customWidth="1"/>
    <col min="14361" max="14362" width="6.625" style="24" customWidth="1"/>
    <col min="14363" max="14363" width="11" style="24" customWidth="1"/>
    <col min="14364" max="14364" width="9.625" style="24" customWidth="1"/>
    <col min="14365" max="14592" width="13" style="24"/>
    <col min="14593" max="14593" width="3.375" style="24" customWidth="1"/>
    <col min="14594" max="14594" width="3.125" style="24" customWidth="1"/>
    <col min="14595" max="14595" width="22" style="24" customWidth="1"/>
    <col min="14596" max="14596" width="11.625" style="24" customWidth="1"/>
    <col min="14597" max="14597" width="6.625" style="24" customWidth="1"/>
    <col min="14598" max="14598" width="9.5" style="24" bestFit="1" customWidth="1"/>
    <col min="14599" max="14600" width="6.625" style="24" customWidth="1"/>
    <col min="14601" max="14601" width="7.5" style="24" bestFit="1" customWidth="1"/>
    <col min="14602" max="14603" width="6.625" style="24" customWidth="1"/>
    <col min="14604" max="14604" width="10.5" style="24" bestFit="1" customWidth="1"/>
    <col min="14605" max="14606" width="6.625" style="24" customWidth="1"/>
    <col min="14607" max="14607" width="11.625" style="24" customWidth="1"/>
    <col min="14608" max="14609" width="6.625" style="24" customWidth="1"/>
    <col min="14610" max="14610" width="11.625" style="24" customWidth="1"/>
    <col min="14611" max="14612" width="6.625" style="24" customWidth="1"/>
    <col min="14613" max="14613" width="11.625" style="24" customWidth="1"/>
    <col min="14614" max="14615" width="6.625" style="24" customWidth="1"/>
    <col min="14616" max="14616" width="11.625" style="24" customWidth="1"/>
    <col min="14617" max="14618" width="6.625" style="24" customWidth="1"/>
    <col min="14619" max="14619" width="11" style="24" customWidth="1"/>
    <col min="14620" max="14620" width="9.625" style="24" customWidth="1"/>
    <col min="14621" max="14848" width="13" style="24"/>
    <col min="14849" max="14849" width="3.375" style="24" customWidth="1"/>
    <col min="14850" max="14850" width="3.125" style="24" customWidth="1"/>
    <col min="14851" max="14851" width="22" style="24" customWidth="1"/>
    <col min="14852" max="14852" width="11.625" style="24" customWidth="1"/>
    <col min="14853" max="14853" width="6.625" style="24" customWidth="1"/>
    <col min="14854" max="14854" width="9.5" style="24" bestFit="1" customWidth="1"/>
    <col min="14855" max="14856" width="6.625" style="24" customWidth="1"/>
    <col min="14857" max="14857" width="7.5" style="24" bestFit="1" customWidth="1"/>
    <col min="14858" max="14859" width="6.625" style="24" customWidth="1"/>
    <col min="14860" max="14860" width="10.5" style="24" bestFit="1" customWidth="1"/>
    <col min="14861" max="14862" width="6.625" style="24" customWidth="1"/>
    <col min="14863" max="14863" width="11.625" style="24" customWidth="1"/>
    <col min="14864" max="14865" width="6.625" style="24" customWidth="1"/>
    <col min="14866" max="14866" width="11.625" style="24" customWidth="1"/>
    <col min="14867" max="14868" width="6.625" style="24" customWidth="1"/>
    <col min="14869" max="14869" width="11.625" style="24" customWidth="1"/>
    <col min="14870" max="14871" width="6.625" style="24" customWidth="1"/>
    <col min="14872" max="14872" width="11.625" style="24" customWidth="1"/>
    <col min="14873" max="14874" width="6.625" style="24" customWidth="1"/>
    <col min="14875" max="14875" width="11" style="24" customWidth="1"/>
    <col min="14876" max="14876" width="9.625" style="24" customWidth="1"/>
    <col min="14877" max="15104" width="13" style="24"/>
    <col min="15105" max="15105" width="3.375" style="24" customWidth="1"/>
    <col min="15106" max="15106" width="3.125" style="24" customWidth="1"/>
    <col min="15107" max="15107" width="22" style="24" customWidth="1"/>
    <col min="15108" max="15108" width="11.625" style="24" customWidth="1"/>
    <col min="15109" max="15109" width="6.625" style="24" customWidth="1"/>
    <col min="15110" max="15110" width="9.5" style="24" bestFit="1" customWidth="1"/>
    <col min="15111" max="15112" width="6.625" style="24" customWidth="1"/>
    <col min="15113" max="15113" width="7.5" style="24" bestFit="1" customWidth="1"/>
    <col min="15114" max="15115" width="6.625" style="24" customWidth="1"/>
    <col min="15116" max="15116" width="10.5" style="24" bestFit="1" customWidth="1"/>
    <col min="15117" max="15118" width="6.625" style="24" customWidth="1"/>
    <col min="15119" max="15119" width="11.625" style="24" customWidth="1"/>
    <col min="15120" max="15121" width="6.625" style="24" customWidth="1"/>
    <col min="15122" max="15122" width="11.625" style="24" customWidth="1"/>
    <col min="15123" max="15124" width="6.625" style="24" customWidth="1"/>
    <col min="15125" max="15125" width="11.625" style="24" customWidth="1"/>
    <col min="15126" max="15127" width="6.625" style="24" customWidth="1"/>
    <col min="15128" max="15128" width="11.625" style="24" customWidth="1"/>
    <col min="15129" max="15130" width="6.625" style="24" customWidth="1"/>
    <col min="15131" max="15131" width="11" style="24" customWidth="1"/>
    <col min="15132" max="15132" width="9.625" style="24" customWidth="1"/>
    <col min="15133" max="15360" width="13" style="24"/>
    <col min="15361" max="15361" width="3.375" style="24" customWidth="1"/>
    <col min="15362" max="15362" width="3.125" style="24" customWidth="1"/>
    <col min="15363" max="15363" width="22" style="24" customWidth="1"/>
    <col min="15364" max="15364" width="11.625" style="24" customWidth="1"/>
    <col min="15365" max="15365" width="6.625" style="24" customWidth="1"/>
    <col min="15366" max="15366" width="9.5" style="24" bestFit="1" customWidth="1"/>
    <col min="15367" max="15368" width="6.625" style="24" customWidth="1"/>
    <col min="15369" max="15369" width="7.5" style="24" bestFit="1" customWidth="1"/>
    <col min="15370" max="15371" width="6.625" style="24" customWidth="1"/>
    <col min="15372" max="15372" width="10.5" style="24" bestFit="1" customWidth="1"/>
    <col min="15373" max="15374" width="6.625" style="24" customWidth="1"/>
    <col min="15375" max="15375" width="11.625" style="24" customWidth="1"/>
    <col min="15376" max="15377" width="6.625" style="24" customWidth="1"/>
    <col min="15378" max="15378" width="11.625" style="24" customWidth="1"/>
    <col min="15379" max="15380" width="6.625" style="24" customWidth="1"/>
    <col min="15381" max="15381" width="11.625" style="24" customWidth="1"/>
    <col min="15382" max="15383" width="6.625" style="24" customWidth="1"/>
    <col min="15384" max="15384" width="11.625" style="24" customWidth="1"/>
    <col min="15385" max="15386" width="6.625" style="24" customWidth="1"/>
    <col min="15387" max="15387" width="11" style="24" customWidth="1"/>
    <col min="15388" max="15388" width="9.625" style="24" customWidth="1"/>
    <col min="15389" max="15616" width="13" style="24"/>
    <col min="15617" max="15617" width="3.375" style="24" customWidth="1"/>
    <col min="15618" max="15618" width="3.125" style="24" customWidth="1"/>
    <col min="15619" max="15619" width="22" style="24" customWidth="1"/>
    <col min="15620" max="15620" width="11.625" style="24" customWidth="1"/>
    <col min="15621" max="15621" width="6.625" style="24" customWidth="1"/>
    <col min="15622" max="15622" width="9.5" style="24" bestFit="1" customWidth="1"/>
    <col min="15623" max="15624" width="6.625" style="24" customWidth="1"/>
    <col min="15625" max="15625" width="7.5" style="24" bestFit="1" customWidth="1"/>
    <col min="15626" max="15627" width="6.625" style="24" customWidth="1"/>
    <col min="15628" max="15628" width="10.5" style="24" bestFit="1" customWidth="1"/>
    <col min="15629" max="15630" width="6.625" style="24" customWidth="1"/>
    <col min="15631" max="15631" width="11.625" style="24" customWidth="1"/>
    <col min="15632" max="15633" width="6.625" style="24" customWidth="1"/>
    <col min="15634" max="15634" width="11.625" style="24" customWidth="1"/>
    <col min="15635" max="15636" width="6.625" style="24" customWidth="1"/>
    <col min="15637" max="15637" width="11.625" style="24" customWidth="1"/>
    <col min="15638" max="15639" width="6.625" style="24" customWidth="1"/>
    <col min="15640" max="15640" width="11.625" style="24" customWidth="1"/>
    <col min="15641" max="15642" width="6.625" style="24" customWidth="1"/>
    <col min="15643" max="15643" width="11" style="24" customWidth="1"/>
    <col min="15644" max="15644" width="9.625" style="24" customWidth="1"/>
    <col min="15645" max="15872" width="13" style="24"/>
    <col min="15873" max="15873" width="3.375" style="24" customWidth="1"/>
    <col min="15874" max="15874" width="3.125" style="24" customWidth="1"/>
    <col min="15875" max="15875" width="22" style="24" customWidth="1"/>
    <col min="15876" max="15876" width="11.625" style="24" customWidth="1"/>
    <col min="15877" max="15877" width="6.625" style="24" customWidth="1"/>
    <col min="15878" max="15878" width="9.5" style="24" bestFit="1" customWidth="1"/>
    <col min="15879" max="15880" width="6.625" style="24" customWidth="1"/>
    <col min="15881" max="15881" width="7.5" style="24" bestFit="1" customWidth="1"/>
    <col min="15882" max="15883" width="6.625" style="24" customWidth="1"/>
    <col min="15884" max="15884" width="10.5" style="24" bestFit="1" customWidth="1"/>
    <col min="15885" max="15886" width="6.625" style="24" customWidth="1"/>
    <col min="15887" max="15887" width="11.625" style="24" customWidth="1"/>
    <col min="15888" max="15889" width="6.625" style="24" customWidth="1"/>
    <col min="15890" max="15890" width="11.625" style="24" customWidth="1"/>
    <col min="15891" max="15892" width="6.625" style="24" customWidth="1"/>
    <col min="15893" max="15893" width="11.625" style="24" customWidth="1"/>
    <col min="15894" max="15895" width="6.625" style="24" customWidth="1"/>
    <col min="15896" max="15896" width="11.625" style="24" customWidth="1"/>
    <col min="15897" max="15898" width="6.625" style="24" customWidth="1"/>
    <col min="15899" max="15899" width="11" style="24" customWidth="1"/>
    <col min="15900" max="15900" width="9.625" style="24" customWidth="1"/>
    <col min="15901" max="16128" width="13" style="24"/>
    <col min="16129" max="16129" width="3.375" style="24" customWidth="1"/>
    <col min="16130" max="16130" width="3.125" style="24" customWidth="1"/>
    <col min="16131" max="16131" width="22" style="24" customWidth="1"/>
    <col min="16132" max="16132" width="11.625" style="24" customWidth="1"/>
    <col min="16133" max="16133" width="6.625" style="24" customWidth="1"/>
    <col min="16134" max="16134" width="9.5" style="24" bestFit="1" customWidth="1"/>
    <col min="16135" max="16136" width="6.625" style="24" customWidth="1"/>
    <col min="16137" max="16137" width="7.5" style="24" bestFit="1" customWidth="1"/>
    <col min="16138" max="16139" width="6.625" style="24" customWidth="1"/>
    <col min="16140" max="16140" width="10.5" style="24" bestFit="1" customWidth="1"/>
    <col min="16141" max="16142" width="6.625" style="24" customWidth="1"/>
    <col min="16143" max="16143" width="11.625" style="24" customWidth="1"/>
    <col min="16144" max="16145" width="6.625" style="24" customWidth="1"/>
    <col min="16146" max="16146" width="11.625" style="24" customWidth="1"/>
    <col min="16147" max="16148" width="6.625" style="24" customWidth="1"/>
    <col min="16149" max="16149" width="11.625" style="24" customWidth="1"/>
    <col min="16150" max="16151" width="6.625" style="24" customWidth="1"/>
    <col min="16152" max="16152" width="11.625" style="24" customWidth="1"/>
    <col min="16153" max="16154" width="6.625" style="24" customWidth="1"/>
    <col min="16155" max="16155" width="11" style="24" customWidth="1"/>
    <col min="16156" max="16156" width="9.625" style="24" customWidth="1"/>
    <col min="16157" max="16384" width="13" style="24"/>
  </cols>
  <sheetData>
    <row r="1" spans="2:26" ht="16.5" customHeight="1">
      <c r="B1" s="23" t="s">
        <v>118</v>
      </c>
      <c r="K1" s="27"/>
      <c r="Z1" s="28" t="s">
        <v>24</v>
      </c>
    </row>
    <row r="2" spans="2:26" ht="6" customHeight="1" thickBot="1">
      <c r="B2" s="29"/>
      <c r="C2" s="29"/>
      <c r="D2" s="30"/>
      <c r="E2" s="31"/>
      <c r="F2" s="32"/>
      <c r="G2" s="255"/>
      <c r="H2" s="255"/>
      <c r="I2" s="33"/>
      <c r="J2" s="233"/>
      <c r="K2" s="233"/>
      <c r="L2" s="33"/>
      <c r="M2" s="233"/>
      <c r="N2" s="233"/>
      <c r="O2" s="33"/>
      <c r="P2" s="233"/>
      <c r="Q2" s="233"/>
      <c r="R2" s="33"/>
      <c r="S2" s="233"/>
      <c r="T2" s="233"/>
      <c r="U2" s="33"/>
      <c r="V2" s="233"/>
      <c r="W2" s="233"/>
      <c r="X2" s="33"/>
      <c r="Y2" s="240"/>
      <c r="Z2" s="240"/>
    </row>
    <row r="3" spans="2:26" s="34" customFormat="1" ht="20.25" customHeight="1">
      <c r="B3" s="241" t="s">
        <v>25</v>
      </c>
      <c r="C3" s="242"/>
      <c r="D3" s="245" t="s">
        <v>26</v>
      </c>
      <c r="E3" s="246"/>
      <c r="F3" s="247" t="s">
        <v>27</v>
      </c>
      <c r="G3" s="247"/>
      <c r="H3" s="247"/>
      <c r="I3" s="245" t="s">
        <v>28</v>
      </c>
      <c r="J3" s="246"/>
      <c r="K3" s="248"/>
      <c r="L3" s="249" t="s">
        <v>29</v>
      </c>
      <c r="M3" s="249"/>
      <c r="N3" s="250"/>
      <c r="O3" s="245" t="s">
        <v>30</v>
      </c>
      <c r="P3" s="246"/>
      <c r="Q3" s="251"/>
      <c r="R3" s="245" t="s">
        <v>31</v>
      </c>
      <c r="S3" s="246"/>
      <c r="T3" s="251"/>
      <c r="U3" s="245" t="s">
        <v>32</v>
      </c>
      <c r="V3" s="246"/>
      <c r="W3" s="246"/>
      <c r="X3" s="252" t="s">
        <v>33</v>
      </c>
      <c r="Y3" s="253"/>
      <c r="Z3" s="254"/>
    </row>
    <row r="4" spans="2:26" s="34" customFormat="1" ht="20.25" customHeight="1">
      <c r="B4" s="243"/>
      <c r="C4" s="244"/>
      <c r="D4" s="35" t="s">
        <v>34</v>
      </c>
      <c r="E4" s="36" t="s">
        <v>35</v>
      </c>
      <c r="F4" s="35" t="s">
        <v>36</v>
      </c>
      <c r="G4" s="37" t="s">
        <v>35</v>
      </c>
      <c r="H4" s="38" t="s">
        <v>37</v>
      </c>
      <c r="I4" s="35" t="s">
        <v>38</v>
      </c>
      <c r="J4" s="37" t="s">
        <v>35</v>
      </c>
      <c r="K4" s="39" t="s">
        <v>37</v>
      </c>
      <c r="L4" s="40" t="s">
        <v>39</v>
      </c>
      <c r="M4" s="37" t="s">
        <v>35</v>
      </c>
      <c r="N4" s="41" t="s">
        <v>37</v>
      </c>
      <c r="O4" s="42" t="s">
        <v>40</v>
      </c>
      <c r="P4" s="37" t="s">
        <v>35</v>
      </c>
      <c r="Q4" s="41" t="s">
        <v>37</v>
      </c>
      <c r="R4" s="42" t="s">
        <v>41</v>
      </c>
      <c r="S4" s="37" t="s">
        <v>35</v>
      </c>
      <c r="T4" s="41" t="s">
        <v>37</v>
      </c>
      <c r="U4" s="42" t="s">
        <v>42</v>
      </c>
      <c r="V4" s="37" t="s">
        <v>35</v>
      </c>
      <c r="W4" s="43" t="s">
        <v>37</v>
      </c>
      <c r="X4" s="44" t="s">
        <v>43</v>
      </c>
      <c r="Y4" s="37" t="s">
        <v>35</v>
      </c>
      <c r="Z4" s="39" t="s">
        <v>37</v>
      </c>
    </row>
    <row r="5" spans="2:26" s="34" customFormat="1" ht="20.25" customHeight="1">
      <c r="B5" s="45" t="s">
        <v>44</v>
      </c>
      <c r="C5" s="46"/>
      <c r="D5" s="47">
        <f>SUM(D6:D8)</f>
        <v>41589</v>
      </c>
      <c r="E5" s="48">
        <f t="shared" ref="E5:E14" si="0">D5/$D$5</f>
        <v>1</v>
      </c>
      <c r="F5" s="47">
        <f>SUM(F6:F8)</f>
        <v>43000</v>
      </c>
      <c r="G5" s="48">
        <f>F5/$F$5</f>
        <v>1</v>
      </c>
      <c r="H5" s="49">
        <f>F5-D5</f>
        <v>1411</v>
      </c>
      <c r="I5" s="47">
        <f>SUM(I6:I8)</f>
        <v>44176</v>
      </c>
      <c r="J5" s="48">
        <f>I5/$I$5</f>
        <v>1</v>
      </c>
      <c r="K5" s="50">
        <f t="shared" ref="K5:K42" si="1">I5-F5</f>
        <v>1176</v>
      </c>
      <c r="L5" s="51">
        <f>SUM(L6:L8)</f>
        <v>45000</v>
      </c>
      <c r="M5" s="48">
        <f>L5/$L$5</f>
        <v>1</v>
      </c>
      <c r="N5" s="52">
        <f t="shared" ref="N5:N36" si="2">L5-I5</f>
        <v>824</v>
      </c>
      <c r="O5" s="47">
        <f>SUM(O6:O8)</f>
        <v>46400</v>
      </c>
      <c r="P5" s="48">
        <f>O5/$O$5</f>
        <v>1</v>
      </c>
      <c r="Q5" s="53">
        <f>O5-L5</f>
        <v>1400</v>
      </c>
      <c r="R5" s="47">
        <f>SUM(R6:R8)</f>
        <v>47100</v>
      </c>
      <c r="S5" s="48">
        <f t="shared" ref="S5:S14" si="3">R5/$R$5</f>
        <v>1</v>
      </c>
      <c r="T5" s="53">
        <f>R5-O5</f>
        <v>700</v>
      </c>
      <c r="U5" s="47">
        <f>SUM(U6:U8)</f>
        <v>47900</v>
      </c>
      <c r="V5" s="48">
        <f t="shared" ref="V5:V14" si="4">U5/$U$5</f>
        <v>1</v>
      </c>
      <c r="W5" s="53">
        <f>U5-R5</f>
        <v>800</v>
      </c>
      <c r="X5" s="51">
        <f>SUM(X6:X8)</f>
        <v>50000</v>
      </c>
      <c r="Y5" s="48">
        <f t="shared" ref="Y5:Y14" si="5">X5/$X$5</f>
        <v>1</v>
      </c>
      <c r="Z5" s="50">
        <f>X5-U5</f>
        <v>2100</v>
      </c>
    </row>
    <row r="6" spans="2:26" s="34" customFormat="1" ht="20.25" customHeight="1">
      <c r="B6" s="54"/>
      <c r="C6" s="55" t="s">
        <v>115</v>
      </c>
      <c r="D6" s="209">
        <v>33254</v>
      </c>
      <c r="E6" s="56">
        <f t="shared" si="0"/>
        <v>0.79958642910384958</v>
      </c>
      <c r="F6" s="211">
        <v>34000</v>
      </c>
      <c r="G6" s="57">
        <f t="shared" ref="G6:G14" si="6">F6/$F$5</f>
        <v>0.79069767441860461</v>
      </c>
      <c r="H6" s="58">
        <f>F6-D6</f>
        <v>746</v>
      </c>
      <c r="I6" s="211">
        <v>34500</v>
      </c>
      <c r="J6" s="57">
        <f>I6/$I$5</f>
        <v>0.78096704092720026</v>
      </c>
      <c r="K6" s="59">
        <f t="shared" si="1"/>
        <v>500</v>
      </c>
      <c r="L6" s="211">
        <v>35000</v>
      </c>
      <c r="M6" s="57">
        <f>L6/$L$5</f>
        <v>0.77777777777777779</v>
      </c>
      <c r="N6" s="60">
        <f t="shared" si="2"/>
        <v>500</v>
      </c>
      <c r="O6" s="211">
        <v>36000</v>
      </c>
      <c r="P6" s="57">
        <f t="shared" ref="P6:P14" si="7">O6/$O$5</f>
        <v>0.77586206896551724</v>
      </c>
      <c r="Q6" s="60">
        <f>O6-L6</f>
        <v>1000</v>
      </c>
      <c r="R6" s="211">
        <v>36500</v>
      </c>
      <c r="S6" s="57">
        <f t="shared" si="3"/>
        <v>0.77494692144373678</v>
      </c>
      <c r="T6" s="60">
        <f>R6-O6</f>
        <v>500</v>
      </c>
      <c r="U6" s="211">
        <v>37000</v>
      </c>
      <c r="V6" s="57">
        <f t="shared" si="4"/>
        <v>0.77244258872651361</v>
      </c>
      <c r="W6" s="61">
        <f>U6-R6</f>
        <v>500</v>
      </c>
      <c r="X6" s="209">
        <v>38000</v>
      </c>
      <c r="Y6" s="57">
        <f t="shared" si="5"/>
        <v>0.76</v>
      </c>
      <c r="Z6" s="59">
        <f>X6-U6</f>
        <v>1000</v>
      </c>
    </row>
    <row r="7" spans="2:26" s="34" customFormat="1" ht="20.25" customHeight="1">
      <c r="B7" s="54"/>
      <c r="C7" s="55" t="s">
        <v>116</v>
      </c>
      <c r="D7" s="210">
        <v>3335</v>
      </c>
      <c r="E7" s="62">
        <f t="shared" si="0"/>
        <v>8.0189473178003803E-2</v>
      </c>
      <c r="F7" s="212">
        <v>3500</v>
      </c>
      <c r="G7" s="63">
        <f t="shared" si="6"/>
        <v>8.1395348837209308E-2</v>
      </c>
      <c r="H7" s="64">
        <f>F7-D7</f>
        <v>165</v>
      </c>
      <c r="I7" s="212">
        <v>3689</v>
      </c>
      <c r="J7" s="63">
        <f>I7/$I$5</f>
        <v>8.3506881564650484E-2</v>
      </c>
      <c r="K7" s="65">
        <f t="shared" si="1"/>
        <v>189</v>
      </c>
      <c r="L7" s="212">
        <v>4000</v>
      </c>
      <c r="M7" s="63">
        <f>L7/$L$5</f>
        <v>8.8888888888888892E-2</v>
      </c>
      <c r="N7" s="66">
        <f t="shared" si="2"/>
        <v>311</v>
      </c>
      <c r="O7" s="212">
        <v>4200</v>
      </c>
      <c r="P7" s="63">
        <f t="shared" si="7"/>
        <v>9.0517241379310345E-2</v>
      </c>
      <c r="Q7" s="66">
        <f>O7-L7</f>
        <v>200</v>
      </c>
      <c r="R7" s="212">
        <v>4300</v>
      </c>
      <c r="S7" s="63">
        <f t="shared" si="3"/>
        <v>9.1295116772823773E-2</v>
      </c>
      <c r="T7" s="66">
        <f>R7-O7</f>
        <v>100</v>
      </c>
      <c r="U7" s="212">
        <v>4400</v>
      </c>
      <c r="V7" s="63">
        <f t="shared" si="4"/>
        <v>9.1858037578288101E-2</v>
      </c>
      <c r="W7" s="67"/>
      <c r="X7" s="210">
        <v>5000</v>
      </c>
      <c r="Y7" s="63">
        <f t="shared" si="5"/>
        <v>0.1</v>
      </c>
      <c r="Z7" s="65"/>
    </row>
    <row r="8" spans="2:26" s="34" customFormat="1" ht="20.25" customHeight="1">
      <c r="B8" s="54"/>
      <c r="C8" s="55" t="s">
        <v>117</v>
      </c>
      <c r="D8" s="210">
        <v>5000</v>
      </c>
      <c r="E8" s="62">
        <f t="shared" si="0"/>
        <v>0.12022409771814663</v>
      </c>
      <c r="F8" s="212">
        <v>5500</v>
      </c>
      <c r="G8" s="63">
        <f>F8/$F$5</f>
        <v>0.12790697674418605</v>
      </c>
      <c r="H8" s="64">
        <f>F8-D8</f>
        <v>500</v>
      </c>
      <c r="I8" s="212">
        <v>5987</v>
      </c>
      <c r="J8" s="63">
        <f>I8/$I$5</f>
        <v>0.13552607750814921</v>
      </c>
      <c r="K8" s="65">
        <f>I8-F8</f>
        <v>487</v>
      </c>
      <c r="L8" s="212">
        <v>6000</v>
      </c>
      <c r="M8" s="63">
        <f>L8/$L$5</f>
        <v>0.13333333333333333</v>
      </c>
      <c r="N8" s="66">
        <f t="shared" si="2"/>
        <v>13</v>
      </c>
      <c r="O8" s="212">
        <v>6200</v>
      </c>
      <c r="P8" s="63">
        <f t="shared" si="7"/>
        <v>0.1336206896551724</v>
      </c>
      <c r="Q8" s="66"/>
      <c r="R8" s="212">
        <v>6300</v>
      </c>
      <c r="S8" s="63">
        <f t="shared" si="3"/>
        <v>0.13375796178343949</v>
      </c>
      <c r="T8" s="66"/>
      <c r="U8" s="212">
        <v>6500</v>
      </c>
      <c r="V8" s="63">
        <f t="shared" si="4"/>
        <v>0.13569937369519833</v>
      </c>
      <c r="W8" s="67"/>
      <c r="X8" s="210">
        <v>7000</v>
      </c>
      <c r="Y8" s="63">
        <f t="shared" si="5"/>
        <v>0.14000000000000001</v>
      </c>
      <c r="Z8" s="65"/>
    </row>
    <row r="9" spans="2:26" s="34" customFormat="1" ht="20.25" customHeight="1">
      <c r="B9" s="234" t="s">
        <v>45</v>
      </c>
      <c r="C9" s="235"/>
      <c r="D9" s="214">
        <v>398.96600000000001</v>
      </c>
      <c r="E9" s="75">
        <f t="shared" si="0"/>
        <v>9.5930654740436182E-3</v>
      </c>
      <c r="F9" s="74">
        <f>D12</f>
        <v>1298.3330000000001</v>
      </c>
      <c r="G9" s="76">
        <f t="shared" si="6"/>
        <v>3.019379069767442E-2</v>
      </c>
      <c r="H9" s="77">
        <f t="shared" ref="H9:H56" si="8">F9-D9</f>
        <v>899.36700000000008</v>
      </c>
      <c r="I9" s="74">
        <f>F12</f>
        <v>1000</v>
      </c>
      <c r="J9" s="76">
        <f t="shared" ref="J9:J42" si="9">I9/$I$5</f>
        <v>2.2636725823976821E-2</v>
      </c>
      <c r="K9" s="78">
        <f t="shared" si="1"/>
        <v>-298.33300000000008</v>
      </c>
      <c r="L9" s="79">
        <f>I12</f>
        <v>987</v>
      </c>
      <c r="M9" s="76">
        <f>L9/$L$5</f>
        <v>2.1933333333333332E-2</v>
      </c>
      <c r="N9" s="80">
        <f t="shared" si="2"/>
        <v>-13</v>
      </c>
      <c r="O9" s="74">
        <f>L12</f>
        <v>1350</v>
      </c>
      <c r="P9" s="76">
        <f t="shared" si="7"/>
        <v>2.9094827586206896E-2</v>
      </c>
      <c r="Q9" s="81">
        <f t="shared" ref="Q9:Q56" si="10">O9-L9</f>
        <v>363</v>
      </c>
      <c r="R9" s="74">
        <f>O12</f>
        <v>1392</v>
      </c>
      <c r="S9" s="76">
        <f t="shared" si="3"/>
        <v>2.9554140127388533E-2</v>
      </c>
      <c r="T9" s="81">
        <f t="shared" ref="T9:T42" si="11">R9-O9</f>
        <v>42</v>
      </c>
      <c r="U9" s="74">
        <f>R12</f>
        <v>1413</v>
      </c>
      <c r="V9" s="76">
        <f t="shared" si="4"/>
        <v>2.9498956158663884E-2</v>
      </c>
      <c r="W9" s="81">
        <f t="shared" ref="W9:W42" si="12">U9-R9</f>
        <v>21</v>
      </c>
      <c r="X9" s="79">
        <f>U12</f>
        <v>1437</v>
      </c>
      <c r="Y9" s="76">
        <f t="shared" si="5"/>
        <v>2.8740000000000002E-2</v>
      </c>
      <c r="Z9" s="78">
        <f t="shared" ref="Z9:Z42" si="13">X9-U9</f>
        <v>24</v>
      </c>
    </row>
    <row r="10" spans="2:26" s="34" customFormat="1" ht="20.25" customHeight="1">
      <c r="B10" s="236" t="s">
        <v>46</v>
      </c>
      <c r="C10" s="237"/>
      <c r="D10" s="213">
        <v>18841.007000000001</v>
      </c>
      <c r="E10" s="82">
        <f t="shared" si="0"/>
        <v>0.45302861333525696</v>
      </c>
      <c r="F10" s="213">
        <v>19852</v>
      </c>
      <c r="G10" s="48">
        <f>F10/$F$5</f>
        <v>0.46167441860465114</v>
      </c>
      <c r="H10" s="49">
        <f>F10-D10</f>
        <v>1010.9929999999986</v>
      </c>
      <c r="I10" s="213">
        <v>20036</v>
      </c>
      <c r="J10" s="48">
        <f>I10/$I$5</f>
        <v>0.45354943860919955</v>
      </c>
      <c r="K10" s="50">
        <f t="shared" si="1"/>
        <v>184</v>
      </c>
      <c r="L10" s="219">
        <v>22000</v>
      </c>
      <c r="M10" s="48">
        <f>L10/L5</f>
        <v>0.48888888888888887</v>
      </c>
      <c r="N10" s="52">
        <f t="shared" si="2"/>
        <v>1964</v>
      </c>
      <c r="O10" s="213">
        <v>23000</v>
      </c>
      <c r="P10" s="48">
        <f>O10/O5</f>
        <v>0.49568965517241381</v>
      </c>
      <c r="Q10" s="53">
        <f t="shared" si="10"/>
        <v>1000</v>
      </c>
      <c r="R10" s="213">
        <v>23500</v>
      </c>
      <c r="S10" s="48">
        <f>R10/R5</f>
        <v>0.49893842887473461</v>
      </c>
      <c r="T10" s="53">
        <f>R10-O10</f>
        <v>500</v>
      </c>
      <c r="U10" s="213">
        <v>24000</v>
      </c>
      <c r="V10" s="48">
        <f>U10/U5</f>
        <v>0.5010438413361169</v>
      </c>
      <c r="W10" s="53">
        <f>U10-R10</f>
        <v>500</v>
      </c>
      <c r="X10" s="219">
        <v>26000</v>
      </c>
      <c r="Y10" s="48">
        <f>X10/X5</f>
        <v>0.52</v>
      </c>
      <c r="Z10" s="49">
        <f>X10-U10</f>
        <v>2000</v>
      </c>
    </row>
    <row r="11" spans="2:26" s="34" customFormat="1" ht="20.25" customHeight="1">
      <c r="B11" s="238" t="s">
        <v>47</v>
      </c>
      <c r="C11" s="239"/>
      <c r="D11" s="47">
        <f>D9+D10</f>
        <v>19239.973000000002</v>
      </c>
      <c r="E11" s="82">
        <f t="shared" si="0"/>
        <v>0.46262167880930055</v>
      </c>
      <c r="F11" s="47">
        <f>F9+F10</f>
        <v>21150.332999999999</v>
      </c>
      <c r="G11" s="48">
        <f>F11/$F$5</f>
        <v>0.49186820930232555</v>
      </c>
      <c r="H11" s="49">
        <f>F11-D11</f>
        <v>1910.3599999999969</v>
      </c>
      <c r="I11" s="47">
        <f>I9+I10</f>
        <v>21036</v>
      </c>
      <c r="J11" s="48">
        <f>I11/$I$5</f>
        <v>0.47618616443317641</v>
      </c>
      <c r="K11" s="50">
        <f t="shared" si="1"/>
        <v>-114.33299999999872</v>
      </c>
      <c r="L11" s="51">
        <f>L9+L10</f>
        <v>22987</v>
      </c>
      <c r="M11" s="48">
        <f>L11/$L$5</f>
        <v>0.51082222222222218</v>
      </c>
      <c r="N11" s="52">
        <f t="shared" si="2"/>
        <v>1951</v>
      </c>
      <c r="O11" s="47">
        <f>O9+O10</f>
        <v>24350</v>
      </c>
      <c r="P11" s="48">
        <f>O11/$O$5</f>
        <v>0.52478448275862066</v>
      </c>
      <c r="Q11" s="53">
        <f t="shared" si="10"/>
        <v>1363</v>
      </c>
      <c r="R11" s="47">
        <f>R9+R10</f>
        <v>24892</v>
      </c>
      <c r="S11" s="48">
        <f t="shared" si="3"/>
        <v>0.52849256900212316</v>
      </c>
      <c r="T11" s="53">
        <f>R11-O11</f>
        <v>542</v>
      </c>
      <c r="U11" s="47">
        <f>U9+U10</f>
        <v>25413</v>
      </c>
      <c r="V11" s="48">
        <f t="shared" si="4"/>
        <v>0.53054279749478084</v>
      </c>
      <c r="W11" s="53">
        <f>U11-R11</f>
        <v>521</v>
      </c>
      <c r="X11" s="51">
        <v>25000</v>
      </c>
      <c r="Y11" s="48">
        <f t="shared" si="5"/>
        <v>0.5</v>
      </c>
      <c r="Z11" s="50">
        <f>X11-U11</f>
        <v>-413</v>
      </c>
    </row>
    <row r="12" spans="2:26" s="34" customFormat="1" ht="20.25" customHeight="1">
      <c r="B12" s="256" t="s">
        <v>48</v>
      </c>
      <c r="C12" s="257"/>
      <c r="D12" s="215">
        <v>1298.3330000000001</v>
      </c>
      <c r="E12" s="91">
        <f t="shared" si="0"/>
        <v>3.1218182692538895E-2</v>
      </c>
      <c r="F12" s="215">
        <v>1000</v>
      </c>
      <c r="G12" s="92">
        <f t="shared" si="6"/>
        <v>2.3255813953488372E-2</v>
      </c>
      <c r="H12" s="93">
        <f t="shared" si="8"/>
        <v>-298.33300000000008</v>
      </c>
      <c r="I12" s="215">
        <v>987</v>
      </c>
      <c r="J12" s="92">
        <f t="shared" si="9"/>
        <v>2.2342448388265122E-2</v>
      </c>
      <c r="K12" s="94">
        <f t="shared" si="1"/>
        <v>-13</v>
      </c>
      <c r="L12" s="95">
        <f>L5*0.03</f>
        <v>1350</v>
      </c>
      <c r="M12" s="92">
        <f>L12/$L$5</f>
        <v>0.03</v>
      </c>
      <c r="N12" s="96">
        <f t="shared" si="2"/>
        <v>363</v>
      </c>
      <c r="O12" s="90">
        <f>O5*0.03</f>
        <v>1392</v>
      </c>
      <c r="P12" s="92">
        <f t="shared" si="7"/>
        <v>0.03</v>
      </c>
      <c r="Q12" s="97">
        <f t="shared" si="10"/>
        <v>42</v>
      </c>
      <c r="R12" s="90">
        <f>R5*0.03</f>
        <v>1413</v>
      </c>
      <c r="S12" s="92">
        <f t="shared" si="3"/>
        <v>0.03</v>
      </c>
      <c r="T12" s="97">
        <f t="shared" si="11"/>
        <v>21</v>
      </c>
      <c r="U12" s="90">
        <f>U5*0.03</f>
        <v>1437</v>
      </c>
      <c r="V12" s="92">
        <f t="shared" si="4"/>
        <v>0.03</v>
      </c>
      <c r="W12" s="97">
        <f t="shared" si="12"/>
        <v>24</v>
      </c>
      <c r="X12" s="51">
        <f>X5*0.03</f>
        <v>1500</v>
      </c>
      <c r="Y12" s="92">
        <f t="shared" si="5"/>
        <v>0.03</v>
      </c>
      <c r="Z12" s="94">
        <f t="shared" si="13"/>
        <v>63</v>
      </c>
    </row>
    <row r="13" spans="2:26" s="34" customFormat="1" ht="20.25" customHeight="1">
      <c r="B13" s="258" t="s">
        <v>49</v>
      </c>
      <c r="C13" s="259"/>
      <c r="D13" s="90">
        <f>D11-D12</f>
        <v>17941.640000000003</v>
      </c>
      <c r="E13" s="92">
        <f t="shared" si="0"/>
        <v>0.43140349611676171</v>
      </c>
      <c r="F13" s="90">
        <f>F11-F12</f>
        <v>20150.332999999999</v>
      </c>
      <c r="G13" s="92">
        <f>F13/$F$5</f>
        <v>0.4686123953488372</v>
      </c>
      <c r="H13" s="93">
        <f t="shared" si="8"/>
        <v>2208.6929999999957</v>
      </c>
      <c r="I13" s="90">
        <f>I11-I12</f>
        <v>20049</v>
      </c>
      <c r="J13" s="92">
        <f>I13/$I$5</f>
        <v>0.45384371604491125</v>
      </c>
      <c r="K13" s="94">
        <f t="shared" si="1"/>
        <v>-101.33299999999872</v>
      </c>
      <c r="L13" s="95">
        <f>L11-L12</f>
        <v>21637</v>
      </c>
      <c r="M13" s="48">
        <f>L13/$L$5</f>
        <v>0.48082222222222221</v>
      </c>
      <c r="N13" s="49">
        <f t="shared" si="2"/>
        <v>1588</v>
      </c>
      <c r="O13" s="90">
        <f>O11-O12</f>
        <v>22958</v>
      </c>
      <c r="P13" s="92">
        <f>O13/$O$5</f>
        <v>0.49478448275862069</v>
      </c>
      <c r="Q13" s="97">
        <f t="shared" si="10"/>
        <v>1321</v>
      </c>
      <c r="R13" s="90">
        <f>R11-R12</f>
        <v>23479</v>
      </c>
      <c r="S13" s="92">
        <f t="shared" si="3"/>
        <v>0.49849256900212313</v>
      </c>
      <c r="T13" s="97">
        <f t="shared" si="11"/>
        <v>521</v>
      </c>
      <c r="U13" s="90">
        <f>U11-U12</f>
        <v>23976</v>
      </c>
      <c r="V13" s="92">
        <f t="shared" si="4"/>
        <v>0.50054279749478081</v>
      </c>
      <c r="W13" s="98">
        <f t="shared" si="12"/>
        <v>497</v>
      </c>
      <c r="X13" s="51">
        <f>X11-X12</f>
        <v>23500</v>
      </c>
      <c r="Y13" s="92">
        <f t="shared" si="5"/>
        <v>0.47</v>
      </c>
      <c r="Z13" s="94">
        <f t="shared" si="13"/>
        <v>-476</v>
      </c>
    </row>
    <row r="14" spans="2:26" s="34" customFormat="1" ht="20.25" customHeight="1">
      <c r="B14" s="99" t="s">
        <v>50</v>
      </c>
      <c r="C14" s="100"/>
      <c r="D14" s="90">
        <f>+D5-D13</f>
        <v>23647.359999999997</v>
      </c>
      <c r="E14" s="101">
        <f t="shared" si="0"/>
        <v>0.56859650388323824</v>
      </c>
      <c r="F14" s="90">
        <f>F5-F13</f>
        <v>22849.667000000001</v>
      </c>
      <c r="G14" s="92">
        <f t="shared" si="6"/>
        <v>0.53138760465116286</v>
      </c>
      <c r="H14" s="93">
        <f t="shared" si="8"/>
        <v>-797.69299999999566</v>
      </c>
      <c r="I14" s="90">
        <f>I5-I13</f>
        <v>24127</v>
      </c>
      <c r="J14" s="92">
        <f t="shared" si="9"/>
        <v>0.54615628395508875</v>
      </c>
      <c r="K14" s="94">
        <f t="shared" si="1"/>
        <v>1277.3329999999987</v>
      </c>
      <c r="L14" s="95">
        <f>+L5-L13</f>
        <v>23363</v>
      </c>
      <c r="M14" s="92">
        <f>L14/$L$5</f>
        <v>0.51917777777777774</v>
      </c>
      <c r="N14" s="96">
        <f t="shared" si="2"/>
        <v>-764</v>
      </c>
      <c r="O14" s="90">
        <f>+O5-O13</f>
        <v>23442</v>
      </c>
      <c r="P14" s="92">
        <f t="shared" si="7"/>
        <v>0.50521551724137936</v>
      </c>
      <c r="Q14" s="97">
        <f t="shared" si="10"/>
        <v>79</v>
      </c>
      <c r="R14" s="90">
        <f>+R5-R13</f>
        <v>23621</v>
      </c>
      <c r="S14" s="92">
        <f t="shared" si="3"/>
        <v>0.50150743099787687</v>
      </c>
      <c r="T14" s="97">
        <f t="shared" si="11"/>
        <v>179</v>
      </c>
      <c r="U14" s="90">
        <f>+U5-U13</f>
        <v>23924</v>
      </c>
      <c r="V14" s="92">
        <f t="shared" si="4"/>
        <v>0.49945720250521919</v>
      </c>
      <c r="W14" s="97">
        <f t="shared" si="12"/>
        <v>303</v>
      </c>
      <c r="X14" s="51">
        <f>+X5-X13</f>
        <v>26500</v>
      </c>
      <c r="Y14" s="92">
        <f t="shared" si="5"/>
        <v>0.53</v>
      </c>
      <c r="Z14" s="94">
        <f t="shared" si="13"/>
        <v>2576</v>
      </c>
    </row>
    <row r="15" spans="2:26" s="34" customFormat="1" ht="20.25" customHeight="1" thickBot="1">
      <c r="B15" s="102" t="s">
        <v>51</v>
      </c>
      <c r="C15" s="103"/>
      <c r="D15" s="104">
        <f>D14/D5</f>
        <v>0.56859650388323824</v>
      </c>
      <c r="E15" s="105"/>
      <c r="F15" s="104">
        <f>F14/F5</f>
        <v>0.53138760465116286</v>
      </c>
      <c r="G15" s="106"/>
      <c r="H15" s="107">
        <f t="shared" si="8"/>
        <v>-3.7208899232075376E-2</v>
      </c>
      <c r="I15" s="104">
        <f>I14/I5</f>
        <v>0.54615628395508875</v>
      </c>
      <c r="J15" s="106"/>
      <c r="K15" s="108">
        <f t="shared" si="1"/>
        <v>1.4768679303925891E-2</v>
      </c>
      <c r="L15" s="109">
        <f>L14/L5</f>
        <v>0.51917777777777774</v>
      </c>
      <c r="M15" s="106"/>
      <c r="N15" s="110">
        <f t="shared" si="2"/>
        <v>-2.6978506177311012E-2</v>
      </c>
      <c r="O15" s="104">
        <f>O14/O5</f>
        <v>0.50521551724137936</v>
      </c>
      <c r="P15" s="106"/>
      <c r="Q15" s="111">
        <f t="shared" si="10"/>
        <v>-1.3962260536398374E-2</v>
      </c>
      <c r="R15" s="104">
        <f>R14/R5</f>
        <v>0.50150743099787687</v>
      </c>
      <c r="S15" s="106"/>
      <c r="T15" s="111">
        <f t="shared" si="11"/>
        <v>-3.7080862435024953E-3</v>
      </c>
      <c r="U15" s="104">
        <f>U14/U5</f>
        <v>0.49945720250521919</v>
      </c>
      <c r="V15" s="106"/>
      <c r="W15" s="111">
        <f t="shared" si="12"/>
        <v>-2.0502284926576797E-3</v>
      </c>
      <c r="X15" s="109">
        <f>X14/X5</f>
        <v>0.53</v>
      </c>
      <c r="Y15" s="106"/>
      <c r="Z15" s="108">
        <f t="shared" si="13"/>
        <v>3.0542797494780838E-2</v>
      </c>
    </row>
    <row r="16" spans="2:26" s="34" customFormat="1" ht="20.25" customHeight="1" thickTop="1">
      <c r="B16" s="112" t="s">
        <v>52</v>
      </c>
      <c r="C16" s="113"/>
      <c r="D16" s="114">
        <f>D23+D43</f>
        <v>26181.097000000002</v>
      </c>
      <c r="E16" s="101">
        <f>D16/$D$5</f>
        <v>0.6295197528192551</v>
      </c>
      <c r="F16" s="114">
        <f>F23+F43</f>
        <v>20539.056000000004</v>
      </c>
      <c r="G16" s="92">
        <f>F16/$F$5</f>
        <v>0.47765246511627918</v>
      </c>
      <c r="H16" s="115">
        <f t="shared" si="8"/>
        <v>-5642.0409999999974</v>
      </c>
      <c r="I16" s="114">
        <f>I23+I43</f>
        <v>18979.083999999999</v>
      </c>
      <c r="J16" s="92">
        <f t="shared" si="9"/>
        <v>0.42962432089822528</v>
      </c>
      <c r="K16" s="116">
        <f t="shared" si="1"/>
        <v>-1559.9720000000052</v>
      </c>
      <c r="L16" s="117">
        <f>L23+L43</f>
        <v>20099.316301908002</v>
      </c>
      <c r="M16" s="92">
        <f t="shared" ref="M16:M24" si="14">L16/$L$5</f>
        <v>0.44665147337573335</v>
      </c>
      <c r="N16" s="118">
        <f t="shared" si="2"/>
        <v>1120.2323019080031</v>
      </c>
      <c r="O16" s="114">
        <f>O23+O43</f>
        <v>19908.443883890111</v>
      </c>
      <c r="P16" s="92">
        <f>O16/$O$5</f>
        <v>0.42906129060108</v>
      </c>
      <c r="Q16" s="119">
        <f t="shared" si="10"/>
        <v>-190.8724180178906</v>
      </c>
      <c r="R16" s="114">
        <f>R23+R43</f>
        <v>19862.277376466183</v>
      </c>
      <c r="S16" s="92">
        <f>R16/$R$5</f>
        <v>0.42170440289737121</v>
      </c>
      <c r="T16" s="119">
        <f t="shared" si="11"/>
        <v>-46.166507423928124</v>
      </c>
      <c r="U16" s="114">
        <f>U23+U43</f>
        <v>19942.812344122663</v>
      </c>
      <c r="V16" s="92">
        <f t="shared" ref="V16:V56" si="15">U16/$U$5</f>
        <v>0.41634263766435625</v>
      </c>
      <c r="W16" s="119">
        <f t="shared" si="12"/>
        <v>80.534967656480148</v>
      </c>
      <c r="X16" s="117">
        <f>X23+X43</f>
        <v>19937.854258808038</v>
      </c>
      <c r="Y16" s="92">
        <f t="shared" ref="Y16:Y56" si="16">X16/$X$5</f>
        <v>0.39875708517616076</v>
      </c>
      <c r="Z16" s="116">
        <f t="shared" si="13"/>
        <v>-4.9580853146253503</v>
      </c>
    </row>
    <row r="17" spans="2:26" s="34" customFormat="1" ht="20.25" customHeight="1">
      <c r="B17" s="260" t="s">
        <v>53</v>
      </c>
      <c r="C17" s="227" t="s">
        <v>54</v>
      </c>
      <c r="D17" s="216">
        <v>1800</v>
      </c>
      <c r="E17" s="62">
        <f t="shared" ref="E17:E56" si="17">D17/$D$5</f>
        <v>4.3280675178532783E-2</v>
      </c>
      <c r="F17" s="216">
        <v>1800</v>
      </c>
      <c r="G17" s="63">
        <f t="shared" ref="G17:G40" si="18">F17/$F$5</f>
        <v>4.1860465116279069E-2</v>
      </c>
      <c r="H17" s="64">
        <f t="shared" si="8"/>
        <v>0</v>
      </c>
      <c r="I17" s="216">
        <v>1800</v>
      </c>
      <c r="J17" s="63">
        <f t="shared" si="9"/>
        <v>4.0746106483158274E-2</v>
      </c>
      <c r="K17" s="65">
        <f t="shared" si="1"/>
        <v>0</v>
      </c>
      <c r="L17" s="220">
        <v>1800</v>
      </c>
      <c r="M17" s="63">
        <f t="shared" si="14"/>
        <v>0.04</v>
      </c>
      <c r="N17" s="67">
        <f t="shared" si="2"/>
        <v>0</v>
      </c>
      <c r="O17" s="211">
        <v>1800</v>
      </c>
      <c r="P17" s="57">
        <f t="shared" ref="P17:P42" si="19">O17/$O$5</f>
        <v>3.8793103448275863E-2</v>
      </c>
      <c r="Q17" s="66">
        <f t="shared" si="10"/>
        <v>0</v>
      </c>
      <c r="R17" s="222">
        <v>1800</v>
      </c>
      <c r="S17" s="63">
        <f t="shared" ref="S17:S42" si="20">R17/$R$5</f>
        <v>3.8216560509554139E-2</v>
      </c>
      <c r="T17" s="66">
        <f t="shared" si="11"/>
        <v>0</v>
      </c>
      <c r="U17" s="222">
        <v>1800</v>
      </c>
      <c r="V17" s="63">
        <f t="shared" si="15"/>
        <v>3.7578288100208766E-2</v>
      </c>
      <c r="W17" s="67">
        <f t="shared" si="12"/>
        <v>0</v>
      </c>
      <c r="X17" s="220">
        <v>1800</v>
      </c>
      <c r="Y17" s="63">
        <f t="shared" si="16"/>
        <v>3.5999999999999997E-2</v>
      </c>
      <c r="Z17" s="65">
        <f t="shared" si="13"/>
        <v>0</v>
      </c>
    </row>
    <row r="18" spans="2:26" s="34" customFormat="1" ht="20.25" customHeight="1">
      <c r="B18" s="260"/>
      <c r="C18" s="227" t="s">
        <v>55</v>
      </c>
      <c r="D18" s="216">
        <v>9456.9</v>
      </c>
      <c r="E18" s="62">
        <f t="shared" si="17"/>
        <v>0.22738945394214816</v>
      </c>
      <c r="F18" s="216">
        <v>7906.3620000000001</v>
      </c>
      <c r="G18" s="63">
        <f t="shared" si="18"/>
        <v>0.18386888372093024</v>
      </c>
      <c r="H18" s="64">
        <f t="shared" si="8"/>
        <v>-1550.5379999999996</v>
      </c>
      <c r="I18" s="216">
        <v>8898.32</v>
      </c>
      <c r="J18" s="63">
        <f t="shared" si="9"/>
        <v>0.20142883013400942</v>
      </c>
      <c r="K18" s="65">
        <f t="shared" si="1"/>
        <v>991.95799999999963</v>
      </c>
      <c r="L18" s="220">
        <v>9000</v>
      </c>
      <c r="M18" s="63">
        <f t="shared" si="14"/>
        <v>0.2</v>
      </c>
      <c r="N18" s="67">
        <f t="shared" si="2"/>
        <v>101.68000000000029</v>
      </c>
      <c r="O18" s="216">
        <v>9000</v>
      </c>
      <c r="P18" s="63">
        <f t="shared" si="19"/>
        <v>0.19396551724137931</v>
      </c>
      <c r="Q18" s="66">
        <f t="shared" si="10"/>
        <v>0</v>
      </c>
      <c r="R18" s="222">
        <v>9000</v>
      </c>
      <c r="S18" s="63">
        <f t="shared" si="20"/>
        <v>0.19108280254777071</v>
      </c>
      <c r="T18" s="66">
        <f t="shared" si="11"/>
        <v>0</v>
      </c>
      <c r="U18" s="222">
        <v>9000</v>
      </c>
      <c r="V18" s="63">
        <f t="shared" si="15"/>
        <v>0.18789144050104384</v>
      </c>
      <c r="W18" s="67">
        <f t="shared" si="12"/>
        <v>0</v>
      </c>
      <c r="X18" s="220">
        <v>9000</v>
      </c>
      <c r="Y18" s="63">
        <f t="shared" si="16"/>
        <v>0.18</v>
      </c>
      <c r="Z18" s="65">
        <f t="shared" si="13"/>
        <v>0</v>
      </c>
    </row>
    <row r="19" spans="2:26" s="34" customFormat="1" ht="20.25" customHeight="1">
      <c r="B19" s="260"/>
      <c r="C19" s="227"/>
      <c r="D19" s="216"/>
      <c r="E19" s="62">
        <f t="shared" si="17"/>
        <v>0</v>
      </c>
      <c r="F19" s="216"/>
      <c r="G19" s="63">
        <f t="shared" si="18"/>
        <v>0</v>
      </c>
      <c r="H19" s="64">
        <f t="shared" si="8"/>
        <v>0</v>
      </c>
      <c r="I19" s="216"/>
      <c r="J19" s="63">
        <f t="shared" si="9"/>
        <v>0</v>
      </c>
      <c r="K19" s="65">
        <f t="shared" si="1"/>
        <v>0</v>
      </c>
      <c r="L19" s="220"/>
      <c r="M19" s="63">
        <f t="shared" si="14"/>
        <v>0</v>
      </c>
      <c r="N19" s="67">
        <f t="shared" si="2"/>
        <v>0</v>
      </c>
      <c r="O19" s="216"/>
      <c r="P19" s="63">
        <f t="shared" si="19"/>
        <v>0</v>
      </c>
      <c r="Q19" s="66">
        <f t="shared" si="10"/>
        <v>0</v>
      </c>
      <c r="R19" s="222"/>
      <c r="S19" s="63">
        <f t="shared" si="20"/>
        <v>0</v>
      </c>
      <c r="T19" s="66">
        <f t="shared" si="11"/>
        <v>0</v>
      </c>
      <c r="U19" s="222"/>
      <c r="V19" s="63">
        <f t="shared" si="15"/>
        <v>0</v>
      </c>
      <c r="W19" s="67">
        <f t="shared" si="12"/>
        <v>0</v>
      </c>
      <c r="X19" s="220"/>
      <c r="Y19" s="63">
        <f t="shared" si="16"/>
        <v>0</v>
      </c>
      <c r="Z19" s="65">
        <f t="shared" si="13"/>
        <v>0</v>
      </c>
    </row>
    <row r="20" spans="2:26" s="34" customFormat="1" ht="20.25" customHeight="1">
      <c r="B20" s="260"/>
      <c r="C20" s="227" t="s">
        <v>56</v>
      </c>
      <c r="D20" s="216">
        <v>441.05900000000003</v>
      </c>
      <c r="E20" s="62">
        <f t="shared" si="17"/>
        <v>1.0605184063093607E-2</v>
      </c>
      <c r="F20" s="216">
        <v>101.455</v>
      </c>
      <c r="G20" s="63">
        <f t="shared" si="18"/>
        <v>2.3594186046511628E-3</v>
      </c>
      <c r="H20" s="64">
        <f t="shared" si="8"/>
        <v>-339.60400000000004</v>
      </c>
      <c r="I20" s="216">
        <v>43.332999999999998</v>
      </c>
      <c r="J20" s="63">
        <f t="shared" si="9"/>
        <v>9.8091724013038757E-4</v>
      </c>
      <c r="K20" s="65">
        <f t="shared" si="1"/>
        <v>-58.122</v>
      </c>
      <c r="L20" s="220">
        <v>50</v>
      </c>
      <c r="M20" s="63">
        <f t="shared" si="14"/>
        <v>1.1111111111111111E-3</v>
      </c>
      <c r="N20" s="67">
        <f t="shared" si="2"/>
        <v>6.6670000000000016</v>
      </c>
      <c r="O20" s="216">
        <v>50</v>
      </c>
      <c r="P20" s="63">
        <f t="shared" si="19"/>
        <v>1.0775862068965517E-3</v>
      </c>
      <c r="Q20" s="66">
        <f t="shared" si="10"/>
        <v>0</v>
      </c>
      <c r="R20" s="222">
        <v>50</v>
      </c>
      <c r="S20" s="63">
        <f t="shared" si="20"/>
        <v>1.0615711252653928E-3</v>
      </c>
      <c r="T20" s="66">
        <f t="shared" si="11"/>
        <v>0</v>
      </c>
      <c r="U20" s="222">
        <v>50</v>
      </c>
      <c r="V20" s="63">
        <f t="shared" si="15"/>
        <v>1.0438413361169101E-3</v>
      </c>
      <c r="W20" s="67">
        <f t="shared" si="12"/>
        <v>0</v>
      </c>
      <c r="X20" s="220">
        <v>50</v>
      </c>
      <c r="Y20" s="63">
        <f t="shared" si="16"/>
        <v>1E-3</v>
      </c>
      <c r="Z20" s="65">
        <f t="shared" si="13"/>
        <v>0</v>
      </c>
    </row>
    <row r="21" spans="2:26" s="34" customFormat="1" ht="20.25" customHeight="1">
      <c r="B21" s="260"/>
      <c r="C21" s="227" t="s">
        <v>57</v>
      </c>
      <c r="D21" s="216">
        <v>796.30100000000004</v>
      </c>
      <c r="E21" s="62">
        <f t="shared" si="17"/>
        <v>1.9146913847411576E-2</v>
      </c>
      <c r="F21" s="216">
        <v>1032.7439999999999</v>
      </c>
      <c r="G21" s="63">
        <f t="shared" si="18"/>
        <v>2.4017302325581392E-2</v>
      </c>
      <c r="H21" s="64">
        <f t="shared" si="8"/>
        <v>236.44299999999987</v>
      </c>
      <c r="I21" s="216">
        <v>283.56900000000002</v>
      </c>
      <c r="J21" s="63">
        <f t="shared" si="9"/>
        <v>6.419073705179283E-3</v>
      </c>
      <c r="K21" s="65">
        <f t="shared" si="1"/>
        <v>-749.17499999999995</v>
      </c>
      <c r="L21" s="220">
        <v>500</v>
      </c>
      <c r="M21" s="63">
        <f t="shared" si="14"/>
        <v>1.1111111111111112E-2</v>
      </c>
      <c r="N21" s="67">
        <f t="shared" si="2"/>
        <v>216.43099999999998</v>
      </c>
      <c r="O21" s="216">
        <v>500</v>
      </c>
      <c r="P21" s="63">
        <f t="shared" si="19"/>
        <v>1.0775862068965518E-2</v>
      </c>
      <c r="Q21" s="66">
        <f t="shared" si="10"/>
        <v>0</v>
      </c>
      <c r="R21" s="222">
        <v>500</v>
      </c>
      <c r="S21" s="63">
        <f t="shared" si="20"/>
        <v>1.0615711252653927E-2</v>
      </c>
      <c r="T21" s="66">
        <f t="shared" si="11"/>
        <v>0</v>
      </c>
      <c r="U21" s="222">
        <v>500</v>
      </c>
      <c r="V21" s="63">
        <f t="shared" si="15"/>
        <v>1.0438413361169102E-2</v>
      </c>
      <c r="W21" s="67">
        <f t="shared" si="12"/>
        <v>0</v>
      </c>
      <c r="X21" s="220">
        <v>500</v>
      </c>
      <c r="Y21" s="63">
        <f t="shared" si="16"/>
        <v>0.01</v>
      </c>
      <c r="Z21" s="65">
        <f t="shared" si="13"/>
        <v>0</v>
      </c>
    </row>
    <row r="22" spans="2:26" s="34" customFormat="1" ht="20.25" customHeight="1">
      <c r="B22" s="260"/>
      <c r="C22" s="228" t="s">
        <v>58</v>
      </c>
      <c r="D22" s="217"/>
      <c r="E22" s="121">
        <f t="shared" si="17"/>
        <v>0</v>
      </c>
      <c r="F22" s="217"/>
      <c r="G22" s="122">
        <f t="shared" si="18"/>
        <v>0</v>
      </c>
      <c r="H22" s="123">
        <f t="shared" si="8"/>
        <v>0</v>
      </c>
      <c r="I22" s="217"/>
      <c r="J22" s="122">
        <f t="shared" si="9"/>
        <v>0</v>
      </c>
      <c r="K22" s="124">
        <f t="shared" si="1"/>
        <v>0</v>
      </c>
      <c r="L22" s="221"/>
      <c r="M22" s="122">
        <f t="shared" si="14"/>
        <v>0</v>
      </c>
      <c r="N22" s="125">
        <f t="shared" si="2"/>
        <v>0</v>
      </c>
      <c r="O22" s="217"/>
      <c r="P22" s="122">
        <f t="shared" si="19"/>
        <v>0</v>
      </c>
      <c r="Q22" s="126">
        <f t="shared" si="10"/>
        <v>0</v>
      </c>
      <c r="R22" s="222"/>
      <c r="S22" s="122">
        <f t="shared" si="20"/>
        <v>0</v>
      </c>
      <c r="T22" s="126">
        <f t="shared" si="11"/>
        <v>0</v>
      </c>
      <c r="U22" s="223"/>
      <c r="V22" s="122">
        <f t="shared" si="15"/>
        <v>0</v>
      </c>
      <c r="W22" s="125">
        <f t="shared" si="12"/>
        <v>0</v>
      </c>
      <c r="X22" s="221"/>
      <c r="Y22" s="122">
        <f t="shared" si="16"/>
        <v>0</v>
      </c>
      <c r="Z22" s="124">
        <f t="shared" si="13"/>
        <v>0</v>
      </c>
    </row>
    <row r="23" spans="2:26" s="34" customFormat="1" ht="20.25" customHeight="1">
      <c r="B23" s="260"/>
      <c r="C23" s="127" t="s">
        <v>59</v>
      </c>
      <c r="D23" s="47">
        <f>SUM(D17:D22)</f>
        <v>12494.259999999998</v>
      </c>
      <c r="E23" s="128">
        <f t="shared" si="17"/>
        <v>0.3004222270311861</v>
      </c>
      <c r="F23" s="47">
        <f>SUM(F17:F22)</f>
        <v>10840.561000000002</v>
      </c>
      <c r="G23" s="48">
        <f t="shared" si="18"/>
        <v>0.25210606976744188</v>
      </c>
      <c r="H23" s="49">
        <f t="shared" si="8"/>
        <v>-1653.6989999999969</v>
      </c>
      <c r="I23" s="47">
        <f>SUM(I17:I22)</f>
        <v>11025.222</v>
      </c>
      <c r="J23" s="48">
        <f t="shared" si="9"/>
        <v>0.24957492756247734</v>
      </c>
      <c r="K23" s="50">
        <f t="shared" si="1"/>
        <v>184.66099999999824</v>
      </c>
      <c r="L23" s="51">
        <f>SUM(L17:L22)</f>
        <v>11350</v>
      </c>
      <c r="M23" s="48">
        <f t="shared" si="14"/>
        <v>0.25222222222222224</v>
      </c>
      <c r="N23" s="53">
        <f t="shared" si="2"/>
        <v>324.77800000000025</v>
      </c>
      <c r="O23" s="47">
        <f>SUM(O17:O22)</f>
        <v>11350</v>
      </c>
      <c r="P23" s="48">
        <f t="shared" si="19"/>
        <v>0.24461206896551724</v>
      </c>
      <c r="Q23" s="52">
        <f t="shared" si="10"/>
        <v>0</v>
      </c>
      <c r="R23" s="129">
        <f>SUM(R17:R22)</f>
        <v>11350</v>
      </c>
      <c r="S23" s="48">
        <f t="shared" si="20"/>
        <v>0.24097664543524416</v>
      </c>
      <c r="T23" s="52">
        <f t="shared" si="11"/>
        <v>0</v>
      </c>
      <c r="U23" s="129">
        <f>SUM(U17:U22)</f>
        <v>11350</v>
      </c>
      <c r="V23" s="48">
        <f t="shared" si="15"/>
        <v>0.23695198329853862</v>
      </c>
      <c r="W23" s="53">
        <f t="shared" si="12"/>
        <v>0</v>
      </c>
      <c r="X23" s="51">
        <f>SUM(X17:X22)</f>
        <v>11350</v>
      </c>
      <c r="Y23" s="48">
        <f t="shared" si="16"/>
        <v>0.22700000000000001</v>
      </c>
      <c r="Z23" s="50">
        <f t="shared" si="13"/>
        <v>0</v>
      </c>
    </row>
    <row r="24" spans="2:26" s="34" customFormat="1" ht="20.25" customHeight="1">
      <c r="B24" s="260"/>
      <c r="C24" s="227"/>
      <c r="D24" s="216"/>
      <c r="E24" s="130">
        <f t="shared" si="17"/>
        <v>0</v>
      </c>
      <c r="F24" s="216"/>
      <c r="G24" s="131">
        <f t="shared" si="18"/>
        <v>0</v>
      </c>
      <c r="H24" s="132">
        <f t="shared" si="8"/>
        <v>0</v>
      </c>
      <c r="I24" s="216"/>
      <c r="J24" s="131">
        <f t="shared" si="9"/>
        <v>0</v>
      </c>
      <c r="K24" s="133">
        <f t="shared" si="1"/>
        <v>0</v>
      </c>
      <c r="L24" s="220"/>
      <c r="M24" s="131">
        <f t="shared" si="14"/>
        <v>0</v>
      </c>
      <c r="N24" s="134">
        <f t="shared" si="2"/>
        <v>0</v>
      </c>
      <c r="O24" s="216"/>
      <c r="P24" s="131">
        <f t="shared" si="19"/>
        <v>0</v>
      </c>
      <c r="Q24" s="135">
        <f t="shared" si="10"/>
        <v>0</v>
      </c>
      <c r="R24" s="222"/>
      <c r="S24" s="131">
        <f t="shared" si="20"/>
        <v>0</v>
      </c>
      <c r="T24" s="135">
        <f t="shared" si="11"/>
        <v>0</v>
      </c>
      <c r="U24" s="222"/>
      <c r="V24" s="131">
        <f t="shared" si="15"/>
        <v>0</v>
      </c>
      <c r="W24" s="134">
        <f t="shared" si="12"/>
        <v>0</v>
      </c>
      <c r="X24" s="220"/>
      <c r="Y24" s="131">
        <f t="shared" si="16"/>
        <v>0</v>
      </c>
      <c r="Z24" s="133">
        <f t="shared" si="13"/>
        <v>0</v>
      </c>
    </row>
    <row r="25" spans="2:26" s="34" customFormat="1" ht="20.25" customHeight="1">
      <c r="B25" s="260"/>
      <c r="C25" s="227" t="s">
        <v>60</v>
      </c>
      <c r="D25" s="216">
        <v>262.637</v>
      </c>
      <c r="E25" s="62">
        <f t="shared" si="17"/>
        <v>6.3150592704801752E-3</v>
      </c>
      <c r="F25" s="216">
        <v>81.771000000000001</v>
      </c>
      <c r="G25" s="63">
        <f t="shared" si="18"/>
        <v>1.9016511627906977E-3</v>
      </c>
      <c r="H25" s="64">
        <f t="shared" si="8"/>
        <v>-180.86599999999999</v>
      </c>
      <c r="I25" s="216">
        <v>84.57</v>
      </c>
      <c r="J25" s="63">
        <f t="shared" si="9"/>
        <v>1.9143879029337196E-3</v>
      </c>
      <c r="K25" s="65">
        <f t="shared" si="1"/>
        <v>2.7989999999999924</v>
      </c>
      <c r="L25" s="220">
        <v>90</v>
      </c>
      <c r="M25" s="63">
        <f>L25/$L$5</f>
        <v>2E-3</v>
      </c>
      <c r="N25" s="67">
        <f t="shared" si="2"/>
        <v>5.4300000000000068</v>
      </c>
      <c r="O25" s="216">
        <v>90</v>
      </c>
      <c r="P25" s="63">
        <f t="shared" si="19"/>
        <v>1.9396551724137931E-3</v>
      </c>
      <c r="Q25" s="66">
        <f t="shared" si="10"/>
        <v>0</v>
      </c>
      <c r="R25" s="222">
        <v>90</v>
      </c>
      <c r="S25" s="63">
        <f t="shared" si="20"/>
        <v>1.910828025477707E-3</v>
      </c>
      <c r="T25" s="66">
        <f t="shared" si="11"/>
        <v>0</v>
      </c>
      <c r="U25" s="222">
        <v>90</v>
      </c>
      <c r="V25" s="63">
        <f t="shared" si="15"/>
        <v>1.8789144050104384E-3</v>
      </c>
      <c r="W25" s="67">
        <f t="shared" si="12"/>
        <v>0</v>
      </c>
      <c r="X25" s="220">
        <v>90</v>
      </c>
      <c r="Y25" s="63">
        <f t="shared" si="16"/>
        <v>1.8E-3</v>
      </c>
      <c r="Z25" s="65">
        <f t="shared" si="13"/>
        <v>0</v>
      </c>
    </row>
    <row r="26" spans="2:26" s="34" customFormat="1" ht="20.25" customHeight="1">
      <c r="B26" s="260"/>
      <c r="C26" s="227" t="s">
        <v>61</v>
      </c>
      <c r="D26" s="212">
        <f>730.049+4.533</f>
        <v>734.58199999999999</v>
      </c>
      <c r="E26" s="62">
        <f t="shared" si="17"/>
        <v>1.7662891629998317E-2</v>
      </c>
      <c r="F26" s="216"/>
      <c r="G26" s="63">
        <f t="shared" si="18"/>
        <v>0</v>
      </c>
      <c r="H26" s="64">
        <f t="shared" si="8"/>
        <v>-734.58199999999999</v>
      </c>
      <c r="I26" s="216">
        <v>42.665999999999997</v>
      </c>
      <c r="J26" s="63">
        <f t="shared" si="9"/>
        <v>9.6581854400579496E-4</v>
      </c>
      <c r="K26" s="65">
        <f t="shared" si="1"/>
        <v>42.665999999999997</v>
      </c>
      <c r="L26" s="220">
        <v>550</v>
      </c>
      <c r="M26" s="63">
        <f t="shared" ref="M26:M42" si="21">L26/$L$5</f>
        <v>1.2222222222222223E-2</v>
      </c>
      <c r="N26" s="67">
        <f t="shared" si="2"/>
        <v>507.334</v>
      </c>
      <c r="O26" s="216">
        <v>552.5</v>
      </c>
      <c r="P26" s="63">
        <f t="shared" si="19"/>
        <v>1.1907327586206896E-2</v>
      </c>
      <c r="Q26" s="66">
        <f t="shared" si="10"/>
        <v>2.5</v>
      </c>
      <c r="R26" s="222">
        <v>555</v>
      </c>
      <c r="S26" s="63">
        <f t="shared" si="20"/>
        <v>1.1783439490445861E-2</v>
      </c>
      <c r="T26" s="66">
        <f t="shared" si="11"/>
        <v>2.5</v>
      </c>
      <c r="U26" s="224">
        <v>557.5</v>
      </c>
      <c r="V26" s="63">
        <f t="shared" si="15"/>
        <v>1.163883089770355E-2</v>
      </c>
      <c r="W26" s="67">
        <f t="shared" si="12"/>
        <v>2.5</v>
      </c>
      <c r="X26" s="210">
        <v>560</v>
      </c>
      <c r="Y26" s="63">
        <f t="shared" si="16"/>
        <v>1.12E-2</v>
      </c>
      <c r="Z26" s="65">
        <f t="shared" si="13"/>
        <v>2.5</v>
      </c>
    </row>
    <row r="27" spans="2:26" s="34" customFormat="1" ht="20.25" customHeight="1">
      <c r="B27" s="260"/>
      <c r="C27" s="227" t="s">
        <v>62</v>
      </c>
      <c r="D27" s="212">
        <v>791.88599999999997</v>
      </c>
      <c r="E27" s="62">
        <f t="shared" si="17"/>
        <v>1.9040755969126452E-2</v>
      </c>
      <c r="F27" s="216">
        <v>716.82899999999995</v>
      </c>
      <c r="G27" s="63">
        <f t="shared" si="18"/>
        <v>1.6670441860465113E-2</v>
      </c>
      <c r="H27" s="64">
        <f t="shared" si="8"/>
        <v>-75.057000000000016</v>
      </c>
      <c r="I27" s="216">
        <v>684.96400000000006</v>
      </c>
      <c r="J27" s="63">
        <f t="shared" si="9"/>
        <v>1.5505342267294459E-2</v>
      </c>
      <c r="K27" s="65">
        <f t="shared" si="1"/>
        <v>-31.864999999999895</v>
      </c>
      <c r="L27" s="220">
        <v>700</v>
      </c>
      <c r="M27" s="63">
        <f t="shared" si="21"/>
        <v>1.5555555555555555E-2</v>
      </c>
      <c r="N27" s="67">
        <f t="shared" si="2"/>
        <v>15.035999999999945</v>
      </c>
      <c r="O27" s="216">
        <v>700</v>
      </c>
      <c r="P27" s="63">
        <f t="shared" si="19"/>
        <v>1.5086206896551725E-2</v>
      </c>
      <c r="Q27" s="67">
        <f t="shared" si="10"/>
        <v>0</v>
      </c>
      <c r="R27" s="212">
        <v>700</v>
      </c>
      <c r="S27" s="63">
        <f t="shared" si="20"/>
        <v>1.4861995753715499E-2</v>
      </c>
      <c r="T27" s="66">
        <f t="shared" si="11"/>
        <v>0</v>
      </c>
      <c r="U27" s="224">
        <v>700</v>
      </c>
      <c r="V27" s="63">
        <f t="shared" si="15"/>
        <v>1.4613778705636743E-2</v>
      </c>
      <c r="W27" s="67">
        <f t="shared" si="12"/>
        <v>0</v>
      </c>
      <c r="X27" s="210">
        <v>700</v>
      </c>
      <c r="Y27" s="63">
        <f t="shared" si="16"/>
        <v>1.4E-2</v>
      </c>
      <c r="Z27" s="65">
        <f t="shared" si="13"/>
        <v>0</v>
      </c>
    </row>
    <row r="28" spans="2:26" s="34" customFormat="1" ht="20.25" customHeight="1">
      <c r="B28" s="260"/>
      <c r="C28" s="227" t="s">
        <v>63</v>
      </c>
      <c r="D28" s="212">
        <v>485.09</v>
      </c>
      <c r="E28" s="62">
        <f t="shared" si="17"/>
        <v>1.1663901512419148E-2</v>
      </c>
      <c r="F28" s="216">
        <v>821.67600000000004</v>
      </c>
      <c r="G28" s="63">
        <f t="shared" si="18"/>
        <v>1.9108744186046512E-2</v>
      </c>
      <c r="H28" s="64">
        <f t="shared" si="8"/>
        <v>336.58600000000007</v>
      </c>
      <c r="I28" s="216">
        <v>742.64200000000005</v>
      </c>
      <c r="J28" s="63">
        <f t="shared" si="9"/>
        <v>1.6810983339369794E-2</v>
      </c>
      <c r="K28" s="65">
        <f t="shared" si="1"/>
        <v>-79.033999999999992</v>
      </c>
      <c r="L28" s="220">
        <v>700</v>
      </c>
      <c r="M28" s="63">
        <f t="shared" si="21"/>
        <v>1.5555555555555555E-2</v>
      </c>
      <c r="N28" s="67">
        <f t="shared" si="2"/>
        <v>-42.642000000000053</v>
      </c>
      <c r="O28" s="216">
        <v>700</v>
      </c>
      <c r="P28" s="63">
        <f t="shared" si="19"/>
        <v>1.5086206896551725E-2</v>
      </c>
      <c r="Q28" s="67">
        <f t="shared" si="10"/>
        <v>0</v>
      </c>
      <c r="R28" s="216">
        <v>700</v>
      </c>
      <c r="S28" s="63">
        <f t="shared" si="20"/>
        <v>1.4861995753715499E-2</v>
      </c>
      <c r="T28" s="66">
        <f t="shared" si="11"/>
        <v>0</v>
      </c>
      <c r="U28" s="224">
        <v>700</v>
      </c>
      <c r="V28" s="63">
        <f t="shared" si="15"/>
        <v>1.4613778705636743E-2</v>
      </c>
      <c r="W28" s="67">
        <f t="shared" si="12"/>
        <v>0</v>
      </c>
      <c r="X28" s="210">
        <v>700</v>
      </c>
      <c r="Y28" s="63">
        <f t="shared" si="16"/>
        <v>1.4E-2</v>
      </c>
      <c r="Z28" s="65">
        <f t="shared" si="13"/>
        <v>0</v>
      </c>
    </row>
    <row r="29" spans="2:26" s="34" customFormat="1" ht="20.25" customHeight="1">
      <c r="B29" s="260"/>
      <c r="C29" s="227" t="s">
        <v>64</v>
      </c>
      <c r="D29" s="212">
        <v>506.28800000000001</v>
      </c>
      <c r="E29" s="62">
        <f t="shared" si="17"/>
        <v>1.2173603597105004E-2</v>
      </c>
      <c r="F29" s="216">
        <v>487.56099999999998</v>
      </c>
      <c r="G29" s="63">
        <f t="shared" si="18"/>
        <v>1.1338627906976744E-2</v>
      </c>
      <c r="H29" s="64">
        <f t="shared" si="8"/>
        <v>-18.727000000000032</v>
      </c>
      <c r="I29" s="216">
        <v>330.84300000000002</v>
      </c>
      <c r="J29" s="63">
        <f t="shared" si="9"/>
        <v>7.4892022817819636E-3</v>
      </c>
      <c r="K29" s="65">
        <f t="shared" si="1"/>
        <v>-156.71799999999996</v>
      </c>
      <c r="L29" s="220">
        <v>500</v>
      </c>
      <c r="M29" s="63">
        <f t="shared" si="21"/>
        <v>1.1111111111111112E-2</v>
      </c>
      <c r="N29" s="67">
        <f t="shared" si="2"/>
        <v>169.15699999999998</v>
      </c>
      <c r="O29" s="216">
        <v>500</v>
      </c>
      <c r="P29" s="63">
        <f t="shared" si="19"/>
        <v>1.0775862068965518E-2</v>
      </c>
      <c r="Q29" s="67">
        <f t="shared" si="10"/>
        <v>0</v>
      </c>
      <c r="R29" s="216">
        <v>500</v>
      </c>
      <c r="S29" s="63">
        <f t="shared" si="20"/>
        <v>1.0615711252653927E-2</v>
      </c>
      <c r="T29" s="66">
        <f t="shared" si="11"/>
        <v>0</v>
      </c>
      <c r="U29" s="224">
        <v>500</v>
      </c>
      <c r="V29" s="63">
        <f t="shared" si="15"/>
        <v>1.0438413361169102E-2</v>
      </c>
      <c r="W29" s="67">
        <f t="shared" si="12"/>
        <v>0</v>
      </c>
      <c r="X29" s="210">
        <v>500</v>
      </c>
      <c r="Y29" s="63">
        <f t="shared" si="16"/>
        <v>0.01</v>
      </c>
      <c r="Z29" s="65">
        <f t="shared" si="13"/>
        <v>0</v>
      </c>
    </row>
    <row r="30" spans="2:26" s="34" customFormat="1" ht="20.25" customHeight="1">
      <c r="B30" s="260"/>
      <c r="C30" s="227" t="s">
        <v>65</v>
      </c>
      <c r="D30" s="212">
        <v>392.07900000000001</v>
      </c>
      <c r="E30" s="62">
        <f t="shared" si="17"/>
        <v>9.4274688018466425E-3</v>
      </c>
      <c r="F30" s="216">
        <v>137.65299999999999</v>
      </c>
      <c r="G30" s="63">
        <f t="shared" si="18"/>
        <v>3.2012325581395346E-3</v>
      </c>
      <c r="H30" s="64">
        <f t="shared" si="8"/>
        <v>-254.42600000000002</v>
      </c>
      <c r="I30" s="216">
        <v>329.59</v>
      </c>
      <c r="J30" s="63">
        <f t="shared" si="9"/>
        <v>7.4608384643245198E-3</v>
      </c>
      <c r="K30" s="65">
        <f t="shared" si="1"/>
        <v>191.93699999999998</v>
      </c>
      <c r="L30" s="220">
        <v>300</v>
      </c>
      <c r="M30" s="63">
        <f t="shared" si="21"/>
        <v>6.6666666666666671E-3</v>
      </c>
      <c r="N30" s="67">
        <f t="shared" si="2"/>
        <v>-29.589999999999975</v>
      </c>
      <c r="O30" s="216">
        <v>300</v>
      </c>
      <c r="P30" s="63">
        <f t="shared" si="19"/>
        <v>6.4655172413793103E-3</v>
      </c>
      <c r="Q30" s="67">
        <f t="shared" si="10"/>
        <v>0</v>
      </c>
      <c r="R30" s="216">
        <v>300</v>
      </c>
      <c r="S30" s="63">
        <f t="shared" si="20"/>
        <v>6.369426751592357E-3</v>
      </c>
      <c r="T30" s="66">
        <f t="shared" si="11"/>
        <v>0</v>
      </c>
      <c r="U30" s="224">
        <v>300</v>
      </c>
      <c r="V30" s="63">
        <f t="shared" si="15"/>
        <v>6.2630480167014616E-3</v>
      </c>
      <c r="W30" s="67">
        <f t="shared" si="12"/>
        <v>0</v>
      </c>
      <c r="X30" s="210">
        <v>300</v>
      </c>
      <c r="Y30" s="63">
        <f t="shared" si="16"/>
        <v>6.0000000000000001E-3</v>
      </c>
      <c r="Z30" s="65">
        <f t="shared" si="13"/>
        <v>0</v>
      </c>
    </row>
    <row r="31" spans="2:26" s="34" customFormat="1" ht="20.25" customHeight="1">
      <c r="B31" s="260"/>
      <c r="C31" s="227" t="s">
        <v>66</v>
      </c>
      <c r="D31" s="212">
        <v>203.36099999999999</v>
      </c>
      <c r="E31" s="62">
        <f t="shared" si="17"/>
        <v>4.8897785472120031E-3</v>
      </c>
      <c r="F31" s="216">
        <v>460.68</v>
      </c>
      <c r="G31" s="63">
        <f t="shared" si="18"/>
        <v>1.0713488372093023E-2</v>
      </c>
      <c r="H31" s="64">
        <f t="shared" si="8"/>
        <v>257.31900000000002</v>
      </c>
      <c r="I31" s="216">
        <v>513.99599999999998</v>
      </c>
      <c r="J31" s="63">
        <f t="shared" si="9"/>
        <v>1.1635186526620789E-2</v>
      </c>
      <c r="K31" s="65">
        <f t="shared" si="1"/>
        <v>53.315999999999974</v>
      </c>
      <c r="L31" s="220">
        <v>500</v>
      </c>
      <c r="M31" s="63">
        <f t="shared" si="21"/>
        <v>1.1111111111111112E-2</v>
      </c>
      <c r="N31" s="67">
        <f t="shared" si="2"/>
        <v>-13.995999999999981</v>
      </c>
      <c r="O31" s="216">
        <v>500</v>
      </c>
      <c r="P31" s="63">
        <f t="shared" si="19"/>
        <v>1.0775862068965518E-2</v>
      </c>
      <c r="Q31" s="67">
        <f t="shared" si="10"/>
        <v>0</v>
      </c>
      <c r="R31" s="216">
        <v>500</v>
      </c>
      <c r="S31" s="63">
        <f t="shared" si="20"/>
        <v>1.0615711252653927E-2</v>
      </c>
      <c r="T31" s="66">
        <f t="shared" si="11"/>
        <v>0</v>
      </c>
      <c r="U31" s="224">
        <v>500</v>
      </c>
      <c r="V31" s="63">
        <f t="shared" si="15"/>
        <v>1.0438413361169102E-2</v>
      </c>
      <c r="W31" s="67">
        <f t="shared" si="12"/>
        <v>0</v>
      </c>
      <c r="X31" s="210">
        <v>500</v>
      </c>
      <c r="Y31" s="63">
        <f t="shared" si="16"/>
        <v>0.01</v>
      </c>
      <c r="Z31" s="65">
        <f t="shared" si="13"/>
        <v>0</v>
      </c>
    </row>
    <row r="32" spans="2:26" s="34" customFormat="1" ht="20.25" customHeight="1">
      <c r="B32" s="260"/>
      <c r="C32" s="227" t="s">
        <v>67</v>
      </c>
      <c r="D32" s="212">
        <v>2951.0050000000001</v>
      </c>
      <c r="E32" s="62">
        <f t="shared" si="17"/>
        <v>7.0956382697347858E-2</v>
      </c>
      <c r="F32" s="216">
        <v>192.434</v>
      </c>
      <c r="G32" s="63">
        <f t="shared" si="18"/>
        <v>4.4752093023255812E-3</v>
      </c>
      <c r="H32" s="64">
        <f t="shared" si="8"/>
        <v>-2758.5709999999999</v>
      </c>
      <c r="I32" s="216">
        <v>161.221</v>
      </c>
      <c r="J32" s="63">
        <f t="shared" si="9"/>
        <v>3.6495155740673669E-3</v>
      </c>
      <c r="K32" s="65">
        <f>I32-F32</f>
        <v>-31.212999999999994</v>
      </c>
      <c r="L32" s="220">
        <v>200</v>
      </c>
      <c r="M32" s="63">
        <f t="shared" si="21"/>
        <v>4.4444444444444444E-3</v>
      </c>
      <c r="N32" s="67">
        <f t="shared" si="2"/>
        <v>38.778999999999996</v>
      </c>
      <c r="O32" s="216">
        <v>200</v>
      </c>
      <c r="P32" s="63">
        <f t="shared" si="19"/>
        <v>4.3103448275862068E-3</v>
      </c>
      <c r="Q32" s="67">
        <f t="shared" si="10"/>
        <v>0</v>
      </c>
      <c r="R32" s="216">
        <v>200</v>
      </c>
      <c r="S32" s="63">
        <f t="shared" si="20"/>
        <v>4.246284501061571E-3</v>
      </c>
      <c r="T32" s="66">
        <f>R32-O32</f>
        <v>0</v>
      </c>
      <c r="U32" s="224">
        <v>200</v>
      </c>
      <c r="V32" s="63">
        <f t="shared" si="15"/>
        <v>4.1753653444676405E-3</v>
      </c>
      <c r="W32" s="67">
        <f>U32-R32</f>
        <v>0</v>
      </c>
      <c r="X32" s="210">
        <v>200</v>
      </c>
      <c r="Y32" s="63">
        <f t="shared" si="16"/>
        <v>4.0000000000000001E-3</v>
      </c>
      <c r="Z32" s="65">
        <f>X32-U32</f>
        <v>0</v>
      </c>
    </row>
    <row r="33" spans="2:26" s="34" customFormat="1" ht="20.25" customHeight="1">
      <c r="B33" s="260"/>
      <c r="C33" s="227" t="s">
        <v>68</v>
      </c>
      <c r="D33" s="212">
        <v>353.22199999999998</v>
      </c>
      <c r="E33" s="62">
        <f t="shared" si="17"/>
        <v>8.4931592488398377E-3</v>
      </c>
      <c r="F33" s="216">
        <v>278.88799999999998</v>
      </c>
      <c r="G33" s="63">
        <f t="shared" si="18"/>
        <v>6.4857674418604648E-3</v>
      </c>
      <c r="H33" s="64">
        <f t="shared" si="8"/>
        <v>-74.334000000000003</v>
      </c>
      <c r="I33" s="216">
        <v>410.70499999999998</v>
      </c>
      <c r="J33" s="63">
        <f t="shared" si="9"/>
        <v>9.2970164795364001E-3</v>
      </c>
      <c r="K33" s="65">
        <f>I33-F33</f>
        <v>131.81700000000001</v>
      </c>
      <c r="L33" s="220">
        <v>400.98830190799998</v>
      </c>
      <c r="M33" s="63">
        <f t="shared" si="21"/>
        <v>8.910851153511111E-3</v>
      </c>
      <c r="N33" s="67">
        <f t="shared" si="2"/>
        <v>-9.7166980920000015</v>
      </c>
      <c r="O33" s="216">
        <v>207.36588389011399</v>
      </c>
      <c r="P33" s="63">
        <f t="shared" si="19"/>
        <v>4.4690923252179741E-3</v>
      </c>
      <c r="Q33" s="67">
        <f t="shared" si="10"/>
        <v>-193.62241801788599</v>
      </c>
      <c r="R33" s="216">
        <v>158.44937646618371</v>
      </c>
      <c r="S33" s="63">
        <f t="shared" si="20"/>
        <v>3.3641056574561295E-3</v>
      </c>
      <c r="T33" s="66">
        <f>R33-O33</f>
        <v>-48.916507423930284</v>
      </c>
      <c r="U33" s="224">
        <v>148.11717206133184</v>
      </c>
      <c r="V33" s="63">
        <f t="shared" si="15"/>
        <v>3.0922165357271784E-3</v>
      </c>
      <c r="W33" s="67">
        <f>U33-R33</f>
        <v>-10.332204404851865</v>
      </c>
      <c r="X33" s="210">
        <v>140.40908674670777</v>
      </c>
      <c r="Y33" s="63">
        <f t="shared" si="16"/>
        <v>2.8081817349341555E-3</v>
      </c>
      <c r="Z33" s="65">
        <f>X33-U33</f>
        <v>-7.7080853146240713</v>
      </c>
    </row>
    <row r="34" spans="2:26" s="34" customFormat="1" ht="20.25" customHeight="1">
      <c r="B34" s="260"/>
      <c r="C34" s="227" t="s">
        <v>69</v>
      </c>
      <c r="D34" s="212">
        <v>1870.941</v>
      </c>
      <c r="E34" s="62">
        <f t="shared" si="17"/>
        <v>4.4986438721777391E-2</v>
      </c>
      <c r="F34" s="216">
        <v>1507.4639999999999</v>
      </c>
      <c r="G34" s="63">
        <f t="shared" si="18"/>
        <v>3.5057302325581394E-2</v>
      </c>
      <c r="H34" s="64">
        <f t="shared" si="8"/>
        <v>-363.47700000000009</v>
      </c>
      <c r="I34" s="216">
        <v>158.54400000000001</v>
      </c>
      <c r="J34" s="63">
        <f t="shared" si="9"/>
        <v>3.5889170590365812E-3</v>
      </c>
      <c r="K34" s="65">
        <f>I34-F34</f>
        <v>-1348.9199999999998</v>
      </c>
      <c r="L34" s="220">
        <v>150</v>
      </c>
      <c r="M34" s="63">
        <f t="shared" si="21"/>
        <v>3.3333333333333335E-3</v>
      </c>
      <c r="N34" s="67">
        <f t="shared" si="2"/>
        <v>-8.5440000000000111</v>
      </c>
      <c r="O34" s="216">
        <v>150</v>
      </c>
      <c r="P34" s="63">
        <f t="shared" si="19"/>
        <v>3.2327586206896551E-3</v>
      </c>
      <c r="Q34" s="67">
        <f t="shared" si="10"/>
        <v>0</v>
      </c>
      <c r="R34" s="216">
        <v>150</v>
      </c>
      <c r="S34" s="63">
        <f t="shared" si="20"/>
        <v>3.1847133757961785E-3</v>
      </c>
      <c r="T34" s="66">
        <f>R34-O34</f>
        <v>0</v>
      </c>
      <c r="U34" s="224">
        <v>148.11717206133184</v>
      </c>
      <c r="V34" s="63">
        <f t="shared" si="15"/>
        <v>3.0922165357271784E-3</v>
      </c>
      <c r="W34" s="67">
        <f>U34-R34</f>
        <v>-1.8828279386681572</v>
      </c>
      <c r="X34" s="210">
        <v>148.11717206133184</v>
      </c>
      <c r="Y34" s="63">
        <f t="shared" si="16"/>
        <v>2.9623434412266369E-3</v>
      </c>
      <c r="Z34" s="65">
        <f>X34-U34</f>
        <v>0</v>
      </c>
    </row>
    <row r="35" spans="2:26" s="34" customFormat="1" ht="20.25" customHeight="1">
      <c r="B35" s="260"/>
      <c r="C35" s="227" t="s">
        <v>70</v>
      </c>
      <c r="D35" s="212">
        <v>165</v>
      </c>
      <c r="E35" s="62">
        <f t="shared" si="17"/>
        <v>3.9673952246988388E-3</v>
      </c>
      <c r="F35" s="216">
        <v>166.46299999999999</v>
      </c>
      <c r="G35" s="63">
        <f t="shared" si="18"/>
        <v>3.8712325581395346E-3</v>
      </c>
      <c r="H35" s="64">
        <f t="shared" si="8"/>
        <v>1.4629999999999939</v>
      </c>
      <c r="I35" s="216">
        <v>144.815</v>
      </c>
      <c r="J35" s="63">
        <f t="shared" si="9"/>
        <v>3.278137450199203E-3</v>
      </c>
      <c r="K35" s="65">
        <f>I35-F35</f>
        <v>-21.647999999999996</v>
      </c>
      <c r="L35" s="220">
        <v>160</v>
      </c>
      <c r="M35" s="63">
        <f t="shared" si="21"/>
        <v>3.5555555555555557E-3</v>
      </c>
      <c r="N35" s="67">
        <f t="shared" si="2"/>
        <v>15.185000000000002</v>
      </c>
      <c r="O35" s="216">
        <v>160</v>
      </c>
      <c r="P35" s="63">
        <f t="shared" si="19"/>
        <v>3.4482758620689655E-3</v>
      </c>
      <c r="Q35" s="67">
        <f t="shared" si="10"/>
        <v>0</v>
      </c>
      <c r="R35" s="216">
        <v>160</v>
      </c>
      <c r="S35" s="63">
        <f t="shared" si="20"/>
        <v>3.397027600849257E-3</v>
      </c>
      <c r="T35" s="66">
        <f>R35-O35</f>
        <v>0</v>
      </c>
      <c r="U35" s="224">
        <v>160</v>
      </c>
      <c r="V35" s="63">
        <f t="shared" si="15"/>
        <v>3.3402922755741129E-3</v>
      </c>
      <c r="W35" s="67">
        <f>U35-R35</f>
        <v>0</v>
      </c>
      <c r="X35" s="210">
        <v>160</v>
      </c>
      <c r="Y35" s="63">
        <f t="shared" si="16"/>
        <v>3.2000000000000002E-3</v>
      </c>
      <c r="Z35" s="65">
        <f>X35-U35</f>
        <v>0</v>
      </c>
    </row>
    <row r="36" spans="2:26" s="34" customFormat="1" ht="20.25" customHeight="1">
      <c r="B36" s="260"/>
      <c r="C36" s="227" t="s">
        <v>71</v>
      </c>
      <c r="D36" s="212"/>
      <c r="E36" s="62">
        <f t="shared" si="17"/>
        <v>0</v>
      </c>
      <c r="F36" s="216">
        <v>20</v>
      </c>
      <c r="G36" s="63">
        <f t="shared" si="18"/>
        <v>4.6511627906976747E-4</v>
      </c>
      <c r="H36" s="64">
        <f t="shared" si="8"/>
        <v>20</v>
      </c>
      <c r="I36" s="216"/>
      <c r="J36" s="63">
        <f t="shared" si="9"/>
        <v>0</v>
      </c>
      <c r="K36" s="65">
        <f t="shared" si="1"/>
        <v>-20</v>
      </c>
      <c r="L36" s="220">
        <v>20</v>
      </c>
      <c r="M36" s="63">
        <f t="shared" si="21"/>
        <v>4.4444444444444447E-4</v>
      </c>
      <c r="N36" s="67">
        <f t="shared" si="2"/>
        <v>20</v>
      </c>
      <c r="O36" s="216">
        <v>20</v>
      </c>
      <c r="P36" s="63">
        <f t="shared" si="19"/>
        <v>4.3103448275862068E-4</v>
      </c>
      <c r="Q36" s="67">
        <f t="shared" si="10"/>
        <v>0</v>
      </c>
      <c r="R36" s="216">
        <v>20</v>
      </c>
      <c r="S36" s="63">
        <f t="shared" si="20"/>
        <v>4.2462845010615713E-4</v>
      </c>
      <c r="T36" s="66">
        <f t="shared" si="11"/>
        <v>0</v>
      </c>
      <c r="U36" s="224">
        <v>20</v>
      </c>
      <c r="V36" s="63">
        <f t="shared" si="15"/>
        <v>4.1753653444676412E-4</v>
      </c>
      <c r="W36" s="67">
        <f t="shared" si="12"/>
        <v>0</v>
      </c>
      <c r="X36" s="210">
        <v>20</v>
      </c>
      <c r="Y36" s="63">
        <f t="shared" si="16"/>
        <v>4.0000000000000002E-4</v>
      </c>
      <c r="Z36" s="65">
        <f t="shared" si="13"/>
        <v>0</v>
      </c>
    </row>
    <row r="37" spans="2:26" s="34" customFormat="1" ht="20.25" customHeight="1">
      <c r="B37" s="260"/>
      <c r="C37" s="227" t="s">
        <v>72</v>
      </c>
      <c r="D37" s="212">
        <v>215.691</v>
      </c>
      <c r="E37" s="62">
        <f t="shared" si="17"/>
        <v>5.1862511721849532E-3</v>
      </c>
      <c r="F37" s="216">
        <v>407.19799999999998</v>
      </c>
      <c r="G37" s="63">
        <f>F37/$F$5</f>
        <v>9.4697209302325568E-3</v>
      </c>
      <c r="H37" s="64">
        <f>F37-D37</f>
        <v>191.50699999999998</v>
      </c>
      <c r="I37" s="216">
        <v>413.916</v>
      </c>
      <c r="J37" s="63">
        <f>I37/$I$5</f>
        <v>9.3697030061571894E-3</v>
      </c>
      <c r="K37" s="65">
        <f>I37-F37</f>
        <v>6.7180000000000177</v>
      </c>
      <c r="L37" s="220">
        <v>400</v>
      </c>
      <c r="M37" s="63">
        <f t="shared" si="21"/>
        <v>8.8888888888888889E-3</v>
      </c>
      <c r="N37" s="67">
        <f t="shared" ref="N37:N56" si="22">L37-I37</f>
        <v>-13.915999999999997</v>
      </c>
      <c r="O37" s="216">
        <v>400</v>
      </c>
      <c r="P37" s="63">
        <f t="shared" si="19"/>
        <v>8.6206896551724137E-3</v>
      </c>
      <c r="Q37" s="67">
        <f t="shared" si="10"/>
        <v>0</v>
      </c>
      <c r="R37" s="216">
        <v>400</v>
      </c>
      <c r="S37" s="63">
        <f t="shared" si="20"/>
        <v>8.4925690021231421E-3</v>
      </c>
      <c r="T37" s="66">
        <f>R37-O37</f>
        <v>0</v>
      </c>
      <c r="U37" s="224">
        <v>910</v>
      </c>
      <c r="V37" s="63">
        <f t="shared" si="15"/>
        <v>1.8997912317327767E-2</v>
      </c>
      <c r="W37" s="67">
        <f>U37-R37</f>
        <v>510</v>
      </c>
      <c r="X37" s="210">
        <v>910</v>
      </c>
      <c r="Y37" s="63">
        <f t="shared" si="16"/>
        <v>1.8200000000000001E-2</v>
      </c>
      <c r="Z37" s="65">
        <f>X37-U37</f>
        <v>0</v>
      </c>
    </row>
    <row r="38" spans="2:26" s="34" customFormat="1" ht="20.25" customHeight="1">
      <c r="B38" s="260"/>
      <c r="C38" s="227" t="s">
        <v>73</v>
      </c>
      <c r="D38" s="212">
        <v>972.41</v>
      </c>
      <c r="E38" s="62">
        <f t="shared" si="17"/>
        <v>2.3381422972420591E-2</v>
      </c>
      <c r="F38" s="216">
        <v>1331.2449999999999</v>
      </c>
      <c r="G38" s="63">
        <f t="shared" si="18"/>
        <v>3.0959186046511624E-2</v>
      </c>
      <c r="H38" s="64">
        <f t="shared" si="8"/>
        <v>358.83499999999992</v>
      </c>
      <c r="I38" s="216">
        <v>974.91700000000003</v>
      </c>
      <c r="J38" s="63">
        <f t="shared" si="9"/>
        <v>2.2068928830134012E-2</v>
      </c>
      <c r="K38" s="65">
        <f>I38-F38</f>
        <v>-356.32799999999986</v>
      </c>
      <c r="L38" s="220">
        <v>1000</v>
      </c>
      <c r="M38" s="63">
        <f t="shared" si="21"/>
        <v>2.2222222222222223E-2</v>
      </c>
      <c r="N38" s="67">
        <f t="shared" si="22"/>
        <v>25.08299999999997</v>
      </c>
      <c r="O38" s="216">
        <v>1000</v>
      </c>
      <c r="P38" s="63">
        <f t="shared" si="19"/>
        <v>2.1551724137931036E-2</v>
      </c>
      <c r="Q38" s="67">
        <f t="shared" si="10"/>
        <v>0</v>
      </c>
      <c r="R38" s="216">
        <v>1000</v>
      </c>
      <c r="S38" s="63">
        <f t="shared" si="20"/>
        <v>2.1231422505307854E-2</v>
      </c>
      <c r="T38" s="66">
        <f>R38-O38</f>
        <v>0</v>
      </c>
      <c r="U38" s="224">
        <v>1000</v>
      </c>
      <c r="V38" s="63">
        <f t="shared" si="15"/>
        <v>2.0876826722338204E-2</v>
      </c>
      <c r="W38" s="67">
        <f>U38-R38</f>
        <v>0</v>
      </c>
      <c r="X38" s="210">
        <v>1000</v>
      </c>
      <c r="Y38" s="63">
        <f t="shared" si="16"/>
        <v>0.02</v>
      </c>
      <c r="Z38" s="65">
        <f>X38-U38</f>
        <v>0</v>
      </c>
    </row>
    <row r="39" spans="2:26" s="34" customFormat="1" ht="20.25" customHeight="1">
      <c r="B39" s="260"/>
      <c r="C39" s="227" t="s">
        <v>74</v>
      </c>
      <c r="D39" s="212">
        <v>1327.57</v>
      </c>
      <c r="E39" s="62">
        <f t="shared" si="17"/>
        <v>3.1921181081535979E-2</v>
      </c>
      <c r="F39" s="216">
        <v>668.25</v>
      </c>
      <c r="G39" s="63">
        <f t="shared" si="18"/>
        <v>1.5540697674418605E-2</v>
      </c>
      <c r="H39" s="64">
        <f t="shared" si="8"/>
        <v>-659.31999999999994</v>
      </c>
      <c r="I39" s="216">
        <v>526.82399999999996</v>
      </c>
      <c r="J39" s="63">
        <f t="shared" si="9"/>
        <v>1.1925570445490764E-2</v>
      </c>
      <c r="K39" s="65">
        <f>I39-F39</f>
        <v>-141.42600000000004</v>
      </c>
      <c r="L39" s="220">
        <v>600</v>
      </c>
      <c r="M39" s="63">
        <f t="shared" si="21"/>
        <v>1.3333333333333334E-2</v>
      </c>
      <c r="N39" s="67">
        <f t="shared" si="22"/>
        <v>73.176000000000045</v>
      </c>
      <c r="O39" s="216">
        <v>600</v>
      </c>
      <c r="P39" s="63">
        <f t="shared" si="19"/>
        <v>1.2931034482758621E-2</v>
      </c>
      <c r="Q39" s="67">
        <f t="shared" si="10"/>
        <v>0</v>
      </c>
      <c r="R39" s="216">
        <v>600</v>
      </c>
      <c r="S39" s="63">
        <f t="shared" si="20"/>
        <v>1.2738853503184714E-2</v>
      </c>
      <c r="T39" s="66">
        <f>R39-O39</f>
        <v>0</v>
      </c>
      <c r="U39" s="224">
        <v>180</v>
      </c>
      <c r="V39" s="63">
        <f t="shared" si="15"/>
        <v>3.7578288100208767E-3</v>
      </c>
      <c r="W39" s="67">
        <f>U39-R39</f>
        <v>-420</v>
      </c>
      <c r="X39" s="210">
        <v>180</v>
      </c>
      <c r="Y39" s="63">
        <f t="shared" si="16"/>
        <v>3.5999999999999999E-3</v>
      </c>
      <c r="Z39" s="65">
        <f>X39-U39</f>
        <v>0</v>
      </c>
    </row>
    <row r="40" spans="2:26" s="34" customFormat="1" ht="20.25" customHeight="1">
      <c r="B40" s="260"/>
      <c r="C40" s="227" t="s">
        <v>75</v>
      </c>
      <c r="D40" s="212">
        <v>2338.895</v>
      </c>
      <c r="E40" s="62">
        <f t="shared" si="17"/>
        <v>5.6238308206496911E-2</v>
      </c>
      <c r="F40" s="216">
        <v>2333.328</v>
      </c>
      <c r="G40" s="63">
        <f t="shared" si="18"/>
        <v>5.4263441860465118E-2</v>
      </c>
      <c r="H40" s="64">
        <f t="shared" si="8"/>
        <v>-5.5670000000000073</v>
      </c>
      <c r="I40" s="216">
        <v>2333.328</v>
      </c>
      <c r="J40" s="63">
        <f t="shared" si="9"/>
        <v>5.2818906193408184E-2</v>
      </c>
      <c r="K40" s="65">
        <f t="shared" si="1"/>
        <v>0</v>
      </c>
      <c r="L40" s="216">
        <v>2333.328</v>
      </c>
      <c r="M40" s="63">
        <f t="shared" si="21"/>
        <v>5.185173333333333E-2</v>
      </c>
      <c r="N40" s="67">
        <f t="shared" si="22"/>
        <v>0</v>
      </c>
      <c r="O40" s="216">
        <v>2333.328</v>
      </c>
      <c r="P40" s="63">
        <f t="shared" si="19"/>
        <v>5.0287241379310343E-2</v>
      </c>
      <c r="Q40" s="67">
        <f t="shared" si="10"/>
        <v>0</v>
      </c>
      <c r="R40" s="216">
        <v>2333.328</v>
      </c>
      <c r="S40" s="63">
        <f t="shared" si="20"/>
        <v>4.9539872611464968E-2</v>
      </c>
      <c r="T40" s="66">
        <f t="shared" si="11"/>
        <v>0</v>
      </c>
      <c r="U40" s="216">
        <v>2333.328</v>
      </c>
      <c r="V40" s="63">
        <f t="shared" si="15"/>
        <v>4.8712484342379958E-2</v>
      </c>
      <c r="W40" s="67">
        <f t="shared" si="12"/>
        <v>0</v>
      </c>
      <c r="X40" s="220">
        <v>2333.328</v>
      </c>
      <c r="Y40" s="63">
        <f t="shared" si="16"/>
        <v>4.6666560000000003E-2</v>
      </c>
      <c r="Z40" s="65">
        <f t="shared" si="13"/>
        <v>0</v>
      </c>
    </row>
    <row r="41" spans="2:26" s="34" customFormat="1" ht="20.25" customHeight="1">
      <c r="B41" s="260"/>
      <c r="C41" s="228" t="s">
        <v>76</v>
      </c>
      <c r="D41" s="217">
        <v>88.745000000000005</v>
      </c>
      <c r="E41" s="136">
        <f>D41/$D$5</f>
        <v>2.1338575103993845E-3</v>
      </c>
      <c r="F41" s="217">
        <v>87.055000000000007</v>
      </c>
      <c r="G41" s="84">
        <f>F41/$F$5</f>
        <v>2.0245348837209303E-3</v>
      </c>
      <c r="H41" s="85">
        <f t="shared" si="8"/>
        <v>-1.6899999999999977</v>
      </c>
      <c r="I41" s="217">
        <v>100.321</v>
      </c>
      <c r="J41" s="84">
        <f>I41/$I$5</f>
        <v>2.2709389713871787E-3</v>
      </c>
      <c r="K41" s="86">
        <f>I41-F41</f>
        <v>13.265999999999991</v>
      </c>
      <c r="L41" s="220">
        <v>90</v>
      </c>
      <c r="M41" s="84">
        <f t="shared" si="21"/>
        <v>2E-3</v>
      </c>
      <c r="N41" s="89">
        <f t="shared" si="22"/>
        <v>-10.320999999999998</v>
      </c>
      <c r="O41" s="216">
        <v>90</v>
      </c>
      <c r="P41" s="84">
        <f t="shared" si="19"/>
        <v>1.9396551724137931E-3</v>
      </c>
      <c r="Q41" s="89">
        <f t="shared" si="10"/>
        <v>0</v>
      </c>
      <c r="R41" s="216">
        <v>90</v>
      </c>
      <c r="S41" s="84">
        <f t="shared" si="20"/>
        <v>1.910828025477707E-3</v>
      </c>
      <c r="T41" s="88">
        <f>R41-O41</f>
        <v>0</v>
      </c>
      <c r="U41" s="223">
        <v>90</v>
      </c>
      <c r="V41" s="84">
        <f t="shared" si="15"/>
        <v>1.8789144050104384E-3</v>
      </c>
      <c r="W41" s="89">
        <f>U41-R41</f>
        <v>0</v>
      </c>
      <c r="X41" s="221">
        <v>90</v>
      </c>
      <c r="Y41" s="84">
        <f t="shared" si="16"/>
        <v>1.8E-3</v>
      </c>
      <c r="Z41" s="86">
        <f>X41-U41</f>
        <v>0</v>
      </c>
    </row>
    <row r="42" spans="2:26" s="34" customFormat="1" ht="20.25" customHeight="1">
      <c r="B42" s="260"/>
      <c r="C42" s="228" t="s">
        <v>77</v>
      </c>
      <c r="D42" s="217">
        <f>26.838+0.597</f>
        <v>27.435000000000002</v>
      </c>
      <c r="E42" s="136">
        <f t="shared" si="17"/>
        <v>6.5966962417947058E-4</v>
      </c>
      <c r="F42" s="217"/>
      <c r="G42" s="84">
        <f>F42/$F$5</f>
        <v>0</v>
      </c>
      <c r="H42" s="85">
        <f t="shared" si="8"/>
        <v>-27.435000000000002</v>
      </c>
      <c r="I42" s="217"/>
      <c r="J42" s="84">
        <f t="shared" si="9"/>
        <v>0</v>
      </c>
      <c r="K42" s="86">
        <f t="shared" si="1"/>
        <v>0</v>
      </c>
      <c r="L42" s="220">
        <v>55</v>
      </c>
      <c r="M42" s="84">
        <f t="shared" si="21"/>
        <v>1.2222222222222222E-3</v>
      </c>
      <c r="N42" s="89">
        <f t="shared" si="22"/>
        <v>55</v>
      </c>
      <c r="O42" s="216">
        <v>55.25</v>
      </c>
      <c r="P42" s="84">
        <f t="shared" si="19"/>
        <v>1.1907327586206896E-3</v>
      </c>
      <c r="Q42" s="88">
        <f t="shared" si="10"/>
        <v>0.25</v>
      </c>
      <c r="R42" s="222">
        <v>55.5</v>
      </c>
      <c r="S42" s="84">
        <f t="shared" si="20"/>
        <v>1.1783439490445861E-3</v>
      </c>
      <c r="T42" s="88">
        <f t="shared" si="11"/>
        <v>0.25</v>
      </c>
      <c r="U42" s="223">
        <v>55.75</v>
      </c>
      <c r="V42" s="84">
        <f t="shared" si="15"/>
        <v>1.1638830897703549E-3</v>
      </c>
      <c r="W42" s="89">
        <f t="shared" si="12"/>
        <v>0.25</v>
      </c>
      <c r="X42" s="221">
        <v>56</v>
      </c>
      <c r="Y42" s="84">
        <f t="shared" si="16"/>
        <v>1.1199999999999999E-3</v>
      </c>
      <c r="Z42" s="86">
        <f t="shared" si="13"/>
        <v>0.25</v>
      </c>
    </row>
    <row r="43" spans="2:26" s="34" customFormat="1" ht="20.25" customHeight="1" thickBot="1">
      <c r="B43" s="137"/>
      <c r="C43" s="138" t="s">
        <v>78</v>
      </c>
      <c r="D43" s="139">
        <f>SUM(D24:D42)</f>
        <v>13686.837000000001</v>
      </c>
      <c r="E43" s="105">
        <f t="shared" si="17"/>
        <v>0.329097525788069</v>
      </c>
      <c r="F43" s="139">
        <f>SUM(F24:F42)</f>
        <v>9698.4950000000008</v>
      </c>
      <c r="G43" s="106">
        <f>F43/$F$5</f>
        <v>0.22554639534883722</v>
      </c>
      <c r="H43" s="140">
        <f>F43-D43</f>
        <v>-3988.3420000000006</v>
      </c>
      <c r="I43" s="139">
        <f>SUM(I24:I42)</f>
        <v>7953.8619999999992</v>
      </c>
      <c r="J43" s="106">
        <f>I43/$I$5</f>
        <v>0.1800493933357479</v>
      </c>
      <c r="K43" s="141">
        <f>I43-F43</f>
        <v>-1744.6330000000016</v>
      </c>
      <c r="L43" s="142">
        <f>SUM(L24:L42)</f>
        <v>8749.3163019080002</v>
      </c>
      <c r="M43" s="106">
        <f t="shared" ref="M43:M56" si="23">L43/$L$5</f>
        <v>0.19442925115351112</v>
      </c>
      <c r="N43" s="143">
        <f t="shared" si="22"/>
        <v>795.45430190800107</v>
      </c>
      <c r="O43" s="139">
        <f>SUM(O24:O42)</f>
        <v>8558.4438838901133</v>
      </c>
      <c r="P43" s="106">
        <f>O43/$O$5</f>
        <v>0.18444922163556279</v>
      </c>
      <c r="Q43" s="144">
        <f t="shared" si="10"/>
        <v>-190.87241801788696</v>
      </c>
      <c r="R43" s="145">
        <f>SUM(R24:R42)</f>
        <v>8512.2773764661833</v>
      </c>
      <c r="S43" s="106">
        <f>R43/$R$5</f>
        <v>0.18072775746212705</v>
      </c>
      <c r="T43" s="144">
        <f>R43-O43</f>
        <v>-46.166507423929943</v>
      </c>
      <c r="U43" s="145">
        <f>SUM(U24:U42)</f>
        <v>8592.8123441226635</v>
      </c>
      <c r="V43" s="106">
        <f t="shared" si="15"/>
        <v>0.17939065436581761</v>
      </c>
      <c r="W43" s="143">
        <f>U43-R43</f>
        <v>80.534967656480148</v>
      </c>
      <c r="X43" s="142">
        <f>SUM(X24:X42)</f>
        <v>8587.85425880804</v>
      </c>
      <c r="Y43" s="106">
        <f t="shared" si="16"/>
        <v>0.17175708517616081</v>
      </c>
      <c r="Z43" s="141">
        <f>X43-U43</f>
        <v>-4.9580853146235313</v>
      </c>
    </row>
    <row r="44" spans="2:26" s="34" customFormat="1" ht="20.25" customHeight="1" thickTop="1">
      <c r="B44" s="112" t="s">
        <v>79</v>
      </c>
      <c r="C44" s="113"/>
      <c r="D44" s="114">
        <f>D14-D16</f>
        <v>-2533.7370000000046</v>
      </c>
      <c r="E44" s="146">
        <f t="shared" si="17"/>
        <v>-6.0923248936016847E-2</v>
      </c>
      <c r="F44" s="114">
        <f>F14-F16</f>
        <v>2310.6109999999971</v>
      </c>
      <c r="G44" s="147">
        <f t="shared" ref="G44:G56" si="24">F44/$F$5</f>
        <v>5.3735139534883652E-2</v>
      </c>
      <c r="H44" s="115">
        <f t="shared" si="8"/>
        <v>4844.3480000000018</v>
      </c>
      <c r="I44" s="114">
        <f>I14-I16</f>
        <v>5147.9160000000011</v>
      </c>
      <c r="J44" s="147">
        <f>I44/$I$5</f>
        <v>0.11653196305686347</v>
      </c>
      <c r="K44" s="116">
        <f>I44-F44</f>
        <v>2837.3050000000039</v>
      </c>
      <c r="L44" s="117">
        <f>L14-L16</f>
        <v>3263.6836980919979</v>
      </c>
      <c r="M44" s="147">
        <f t="shared" si="23"/>
        <v>7.2526304402044398E-2</v>
      </c>
      <c r="N44" s="119">
        <f t="shared" si="22"/>
        <v>-1884.2323019080031</v>
      </c>
      <c r="O44" s="114">
        <f>O14-O16</f>
        <v>3533.5561161098885</v>
      </c>
      <c r="P44" s="147">
        <f t="shared" ref="P44:P56" si="25">O44/$O$5</f>
        <v>7.6154226640299319E-2</v>
      </c>
      <c r="Q44" s="118">
        <f t="shared" si="10"/>
        <v>269.8724180178906</v>
      </c>
      <c r="R44" s="114">
        <f>R14-R16</f>
        <v>3758.7226235338167</v>
      </c>
      <c r="S44" s="147">
        <f t="shared" ref="S44:S56" si="26">R44/$R$5</f>
        <v>7.9803028100505657E-2</v>
      </c>
      <c r="T44" s="118">
        <f t="shared" ref="T44:T56" si="27">R44-O44</f>
        <v>225.16650742392812</v>
      </c>
      <c r="U44" s="114">
        <f>U14-U16</f>
        <v>3981.1876558773365</v>
      </c>
      <c r="V44" s="147">
        <f t="shared" si="15"/>
        <v>8.3114564840862978E-2</v>
      </c>
      <c r="W44" s="119">
        <f t="shared" ref="W44:W56" si="28">U44-R44</f>
        <v>222.46503234351985</v>
      </c>
      <c r="X44" s="117">
        <f>X14-X16</f>
        <v>6562.1457411919619</v>
      </c>
      <c r="Y44" s="147">
        <f t="shared" si="16"/>
        <v>0.13124291482383924</v>
      </c>
      <c r="Z44" s="116">
        <f t="shared" ref="Z44:Z56" si="29">X44-U44</f>
        <v>2580.9580853146254</v>
      </c>
    </row>
    <row r="45" spans="2:26" s="34" customFormat="1" ht="20.25" customHeight="1">
      <c r="B45" s="148"/>
      <c r="C45" s="120" t="s">
        <v>80</v>
      </c>
      <c r="D45" s="212">
        <v>0.22700000000000001</v>
      </c>
      <c r="E45" s="136">
        <f t="shared" si="17"/>
        <v>5.4581740364038568E-6</v>
      </c>
      <c r="F45" s="212">
        <v>9.2999999999999999E-2</v>
      </c>
      <c r="G45" s="84">
        <f>F45/$F$5</f>
        <v>2.1627906976744185E-6</v>
      </c>
      <c r="H45" s="85">
        <f t="shared" si="8"/>
        <v>-0.13400000000000001</v>
      </c>
      <c r="I45" s="212">
        <v>8.0000000000000002E-3</v>
      </c>
      <c r="J45" s="84">
        <f>I45/$I$5</f>
        <v>1.8109380659181457E-7</v>
      </c>
      <c r="K45" s="86">
        <f>I45-F45</f>
        <v>-8.4999999999999992E-2</v>
      </c>
      <c r="L45" s="221"/>
      <c r="M45" s="84">
        <f t="shared" si="23"/>
        <v>0</v>
      </c>
      <c r="N45" s="89">
        <f t="shared" si="22"/>
        <v>-8.0000000000000002E-3</v>
      </c>
      <c r="O45" s="217"/>
      <c r="P45" s="84">
        <f>O45/$O$5</f>
        <v>0</v>
      </c>
      <c r="Q45" s="88">
        <f t="shared" si="10"/>
        <v>0</v>
      </c>
      <c r="R45" s="217"/>
      <c r="S45" s="84">
        <f>R45/$R$5</f>
        <v>0</v>
      </c>
      <c r="T45" s="88">
        <f>R45-O45</f>
        <v>0</v>
      </c>
      <c r="U45" s="217">
        <f>R45</f>
        <v>0</v>
      </c>
      <c r="V45" s="84">
        <f t="shared" si="15"/>
        <v>0</v>
      </c>
      <c r="W45" s="89">
        <f>U45-R45</f>
        <v>0</v>
      </c>
      <c r="X45" s="221">
        <f>U45</f>
        <v>0</v>
      </c>
      <c r="Y45" s="84">
        <f t="shared" si="16"/>
        <v>0</v>
      </c>
      <c r="Z45" s="86">
        <f>X45-U45</f>
        <v>0</v>
      </c>
    </row>
    <row r="46" spans="2:26" s="34" customFormat="1" ht="20.25" customHeight="1">
      <c r="B46" s="148"/>
      <c r="C46" s="149" t="s">
        <v>81</v>
      </c>
      <c r="D46" s="212">
        <v>31.382000000000001</v>
      </c>
      <c r="E46" s="62">
        <f>D46/$D$5</f>
        <v>7.5457452691817548E-4</v>
      </c>
      <c r="F46" s="216">
        <v>0.4</v>
      </c>
      <c r="G46" s="63">
        <f>F46/$F$5</f>
        <v>9.3023255813953486E-6</v>
      </c>
      <c r="H46" s="64">
        <f t="shared" si="8"/>
        <v>-30.982000000000003</v>
      </c>
      <c r="I46" s="216">
        <v>0.4</v>
      </c>
      <c r="J46" s="63">
        <f>I46/$I$5</f>
        <v>9.0546903295907291E-6</v>
      </c>
      <c r="K46" s="65">
        <f>I46-F46</f>
        <v>0</v>
      </c>
      <c r="L46" s="210"/>
      <c r="M46" s="63">
        <f t="shared" si="23"/>
        <v>0</v>
      </c>
      <c r="N46" s="67">
        <f t="shared" si="22"/>
        <v>-0.4</v>
      </c>
      <c r="O46" s="212"/>
      <c r="P46" s="63">
        <f>O46/$O$5</f>
        <v>0</v>
      </c>
      <c r="Q46" s="66">
        <f t="shared" si="10"/>
        <v>0</v>
      </c>
      <c r="R46" s="212"/>
      <c r="S46" s="63">
        <f>R46/$R$5</f>
        <v>0</v>
      </c>
      <c r="T46" s="66">
        <f>R46-O46</f>
        <v>0</v>
      </c>
      <c r="U46" s="224"/>
      <c r="V46" s="63">
        <f t="shared" si="15"/>
        <v>0</v>
      </c>
      <c r="W46" s="67">
        <f>U46-R46</f>
        <v>0</v>
      </c>
      <c r="X46" s="210"/>
      <c r="Y46" s="63">
        <f t="shared" si="16"/>
        <v>0</v>
      </c>
      <c r="Z46" s="65">
        <f>X46-U46</f>
        <v>0</v>
      </c>
    </row>
    <row r="47" spans="2:26" s="34" customFormat="1" ht="20.25" customHeight="1">
      <c r="B47" s="148"/>
      <c r="C47" s="150" t="s">
        <v>82</v>
      </c>
      <c r="D47" s="218">
        <v>1220.8499999999999</v>
      </c>
      <c r="E47" s="68">
        <f t="shared" si="17"/>
        <v>2.9355117939839859E-2</v>
      </c>
      <c r="F47" s="218">
        <v>501.464</v>
      </c>
      <c r="G47" s="69">
        <f>F47/$F$5</f>
        <v>1.1661953488372094E-2</v>
      </c>
      <c r="H47" s="70">
        <f t="shared" si="8"/>
        <v>-719.38599999999997</v>
      </c>
      <c r="I47" s="218">
        <v>447.47500000000002</v>
      </c>
      <c r="J47" s="69">
        <f>I47/$I$5</f>
        <v>1.0129368888084028E-2</v>
      </c>
      <c r="K47" s="71">
        <f>I47-F47</f>
        <v>-53.988999999999976</v>
      </c>
      <c r="L47" s="221"/>
      <c r="M47" s="92">
        <f t="shared" si="23"/>
        <v>0</v>
      </c>
      <c r="N47" s="97">
        <f t="shared" si="22"/>
        <v>-447.47500000000002</v>
      </c>
      <c r="O47" s="217"/>
      <c r="P47" s="92">
        <f>O47/$O$5</f>
        <v>0</v>
      </c>
      <c r="Q47" s="96">
        <f t="shared" si="10"/>
        <v>0</v>
      </c>
      <c r="R47" s="217"/>
      <c r="S47" s="92">
        <f>R47/$R$5</f>
        <v>0</v>
      </c>
      <c r="T47" s="96">
        <f>R47-O47</f>
        <v>0</v>
      </c>
      <c r="U47" s="218">
        <f>R47</f>
        <v>0</v>
      </c>
      <c r="V47" s="69">
        <f t="shared" si="15"/>
        <v>0</v>
      </c>
      <c r="W47" s="73">
        <f>U47-R47</f>
        <v>0</v>
      </c>
      <c r="X47" s="225">
        <f>U47</f>
        <v>0</v>
      </c>
      <c r="Y47" s="69">
        <f t="shared" si="16"/>
        <v>0</v>
      </c>
      <c r="Z47" s="71">
        <f>X47-U47</f>
        <v>0</v>
      </c>
    </row>
    <row r="48" spans="2:26" s="34" customFormat="1" ht="20.25" customHeight="1">
      <c r="B48" s="151"/>
      <c r="C48" s="152" t="s">
        <v>83</v>
      </c>
      <c r="D48" s="90">
        <f>SUM(D45:D47)</f>
        <v>1252.4589999999998</v>
      </c>
      <c r="E48" s="101">
        <f t="shared" si="17"/>
        <v>3.0115150640794435E-2</v>
      </c>
      <c r="F48" s="90">
        <f>SUM(F45:F47)</f>
        <v>501.95699999999999</v>
      </c>
      <c r="G48" s="92">
        <f t="shared" si="24"/>
        <v>1.1673418604651162E-2</v>
      </c>
      <c r="H48" s="93">
        <f t="shared" si="8"/>
        <v>-750.50199999999984</v>
      </c>
      <c r="I48" s="90">
        <f>SUM(I45:I47)</f>
        <v>447.88300000000004</v>
      </c>
      <c r="J48" s="92">
        <f t="shared" ref="J48:J56" si="30">I48/$I$5</f>
        <v>1.0138604672220211E-2</v>
      </c>
      <c r="K48" s="94">
        <f t="shared" ref="K48:K56" si="31">I48-F48</f>
        <v>-54.073999999999955</v>
      </c>
      <c r="L48" s="51">
        <f>SUM(L45:L47)</f>
        <v>0</v>
      </c>
      <c r="M48" s="92">
        <f t="shared" si="23"/>
        <v>0</v>
      </c>
      <c r="N48" s="97">
        <f t="shared" si="22"/>
        <v>-447.88300000000004</v>
      </c>
      <c r="O48" s="47">
        <f>SUM(O45:O47)</f>
        <v>0</v>
      </c>
      <c r="P48" s="92">
        <f t="shared" si="25"/>
        <v>0</v>
      </c>
      <c r="Q48" s="96">
        <f t="shared" si="10"/>
        <v>0</v>
      </c>
      <c r="R48" s="47">
        <f>SUM(R45:R47)</f>
        <v>0</v>
      </c>
      <c r="S48" s="92">
        <f t="shared" si="26"/>
        <v>0</v>
      </c>
      <c r="T48" s="96">
        <f t="shared" si="27"/>
        <v>0</v>
      </c>
      <c r="U48" s="90">
        <f>SUM(U45:U47)</f>
        <v>0</v>
      </c>
      <c r="V48" s="92">
        <f t="shared" si="15"/>
        <v>0</v>
      </c>
      <c r="W48" s="97">
        <f t="shared" si="28"/>
        <v>0</v>
      </c>
      <c r="X48" s="95">
        <f>SUM(X45:X47)</f>
        <v>0</v>
      </c>
      <c r="Y48" s="92">
        <f t="shared" si="16"/>
        <v>0</v>
      </c>
      <c r="Z48" s="94">
        <f t="shared" si="29"/>
        <v>0</v>
      </c>
    </row>
    <row r="49" spans="2:28" s="34" customFormat="1" ht="20.25" customHeight="1">
      <c r="B49" s="153"/>
      <c r="C49" s="154" t="s">
        <v>84</v>
      </c>
      <c r="D49" s="219">
        <v>351.589</v>
      </c>
      <c r="E49" s="128">
        <f t="shared" si="17"/>
        <v>8.453894058525091E-3</v>
      </c>
      <c r="F49" s="213">
        <v>586.60400000000004</v>
      </c>
      <c r="G49" s="48">
        <f>F49/$F$5</f>
        <v>1.3641953488372095E-2</v>
      </c>
      <c r="H49" s="49">
        <f t="shared" si="8"/>
        <v>235.01500000000004</v>
      </c>
      <c r="I49" s="213">
        <v>450.56799999999998</v>
      </c>
      <c r="J49" s="48">
        <f>I49/$I$5</f>
        <v>1.0199384281057588E-2</v>
      </c>
      <c r="K49" s="50">
        <f>I49-F49</f>
        <v>-136.03600000000006</v>
      </c>
      <c r="L49" s="219">
        <v>500</v>
      </c>
      <c r="M49" s="48">
        <f t="shared" si="23"/>
        <v>1.1111111111111112E-2</v>
      </c>
      <c r="N49" s="53">
        <f t="shared" si="22"/>
        <v>49.432000000000016</v>
      </c>
      <c r="O49" s="213">
        <v>500</v>
      </c>
      <c r="P49" s="48">
        <f>O49/$O$5</f>
        <v>1.0775862068965518E-2</v>
      </c>
      <c r="Q49" s="52">
        <f t="shared" si="10"/>
        <v>0</v>
      </c>
      <c r="R49" s="213">
        <v>500</v>
      </c>
      <c r="S49" s="48">
        <f>R49/$R$5</f>
        <v>1.0615711252653927E-2</v>
      </c>
      <c r="T49" s="52">
        <f>R49-O49</f>
        <v>0</v>
      </c>
      <c r="U49" s="213">
        <v>500</v>
      </c>
      <c r="V49" s="48">
        <f t="shared" si="15"/>
        <v>1.0438413361169102E-2</v>
      </c>
      <c r="W49" s="53">
        <f>U49-R49</f>
        <v>0</v>
      </c>
      <c r="X49" s="219">
        <v>500</v>
      </c>
      <c r="Y49" s="48">
        <f t="shared" si="16"/>
        <v>0.01</v>
      </c>
      <c r="Z49" s="50">
        <f>X49-U49</f>
        <v>0</v>
      </c>
    </row>
    <row r="50" spans="2:28" s="34" customFormat="1" ht="20.25" customHeight="1">
      <c r="B50" s="151"/>
      <c r="C50" s="155" t="s">
        <v>85</v>
      </c>
      <c r="D50" s="90">
        <f>SUM(D49:D49)</f>
        <v>351.589</v>
      </c>
      <c r="E50" s="101">
        <f t="shared" si="17"/>
        <v>8.453894058525091E-3</v>
      </c>
      <c r="F50" s="83">
        <f>SUM(F49:F49)</f>
        <v>586.60400000000004</v>
      </c>
      <c r="G50" s="92">
        <f>F50/$F$5</f>
        <v>1.3641953488372095E-2</v>
      </c>
      <c r="H50" s="93">
        <f t="shared" si="8"/>
        <v>235.01500000000004</v>
      </c>
      <c r="I50" s="83">
        <f>SUM(I49:I49)</f>
        <v>450.56799999999998</v>
      </c>
      <c r="J50" s="92">
        <f t="shared" si="30"/>
        <v>1.0199384281057588E-2</v>
      </c>
      <c r="K50" s="94">
        <f t="shared" si="31"/>
        <v>-136.03600000000006</v>
      </c>
      <c r="L50" s="95">
        <f>SUM(L49:L49)</f>
        <v>500</v>
      </c>
      <c r="M50" s="92">
        <f t="shared" si="23"/>
        <v>1.1111111111111112E-2</v>
      </c>
      <c r="N50" s="97">
        <f t="shared" si="22"/>
        <v>49.432000000000016</v>
      </c>
      <c r="O50" s="90">
        <f>SUM(O49:O49)</f>
        <v>500</v>
      </c>
      <c r="P50" s="92">
        <f t="shared" si="25"/>
        <v>1.0775862068965518E-2</v>
      </c>
      <c r="Q50" s="96">
        <f t="shared" si="10"/>
        <v>0</v>
      </c>
      <c r="R50" s="90">
        <f>SUM(R49:R49)</f>
        <v>500</v>
      </c>
      <c r="S50" s="92">
        <f t="shared" si="26"/>
        <v>1.0615711252653927E-2</v>
      </c>
      <c r="T50" s="96">
        <f t="shared" si="27"/>
        <v>0</v>
      </c>
      <c r="U50" s="90">
        <f>SUM(U49:U49)</f>
        <v>500</v>
      </c>
      <c r="V50" s="92">
        <f t="shared" si="15"/>
        <v>1.0438413361169102E-2</v>
      </c>
      <c r="W50" s="97">
        <f t="shared" si="28"/>
        <v>0</v>
      </c>
      <c r="X50" s="95">
        <f>SUM(X49:X49)</f>
        <v>500</v>
      </c>
      <c r="Y50" s="92">
        <f t="shared" si="16"/>
        <v>0.01</v>
      </c>
      <c r="Z50" s="94">
        <f t="shared" si="29"/>
        <v>0</v>
      </c>
    </row>
    <row r="51" spans="2:28" s="34" customFormat="1" ht="20.25" customHeight="1">
      <c r="B51" s="148" t="s">
        <v>86</v>
      </c>
      <c r="C51" s="156"/>
      <c r="D51" s="47">
        <f>D44+D48-D50</f>
        <v>-1632.8670000000047</v>
      </c>
      <c r="E51" s="128">
        <f t="shared" si="17"/>
        <v>-3.9261992353747499E-2</v>
      </c>
      <c r="F51" s="47">
        <f>F44+F48-F50</f>
        <v>2225.9639999999972</v>
      </c>
      <c r="G51" s="48">
        <f t="shared" si="24"/>
        <v>5.1766604651162729E-2</v>
      </c>
      <c r="H51" s="49">
        <f t="shared" si="8"/>
        <v>3858.8310000000019</v>
      </c>
      <c r="I51" s="47">
        <f>I44+I48-I50</f>
        <v>5145.2310000000007</v>
      </c>
      <c r="J51" s="48">
        <f t="shared" si="30"/>
        <v>0.11647118344802609</v>
      </c>
      <c r="K51" s="50">
        <f t="shared" si="31"/>
        <v>2919.2670000000035</v>
      </c>
      <c r="L51" s="51">
        <f>L44+L48-L50</f>
        <v>2763.6836980919979</v>
      </c>
      <c r="M51" s="48">
        <f t="shared" si="23"/>
        <v>6.1415193290933284E-2</v>
      </c>
      <c r="N51" s="53">
        <f t="shared" si="22"/>
        <v>-2381.5473019080027</v>
      </c>
      <c r="O51" s="47">
        <f>O44+O48-O50</f>
        <v>3033.5561161098885</v>
      </c>
      <c r="P51" s="48">
        <f t="shared" si="25"/>
        <v>6.5378364571333808E-2</v>
      </c>
      <c r="Q51" s="52">
        <f t="shared" si="10"/>
        <v>269.8724180178906</v>
      </c>
      <c r="R51" s="47">
        <f>R44+R48-R50</f>
        <v>3258.7226235338167</v>
      </c>
      <c r="S51" s="48">
        <f t="shared" si="26"/>
        <v>6.9187316847851732E-2</v>
      </c>
      <c r="T51" s="52">
        <f t="shared" si="27"/>
        <v>225.16650742392812</v>
      </c>
      <c r="U51" s="47">
        <f>U44+U48-U50</f>
        <v>3481.1876558773365</v>
      </c>
      <c r="V51" s="48">
        <f t="shared" si="15"/>
        <v>7.2676151479693876E-2</v>
      </c>
      <c r="W51" s="53">
        <f t="shared" si="28"/>
        <v>222.46503234351985</v>
      </c>
      <c r="X51" s="51">
        <f>X44+X48-X50</f>
        <v>6062.1457411919619</v>
      </c>
      <c r="Y51" s="48">
        <f t="shared" si="16"/>
        <v>0.12124291482383924</v>
      </c>
      <c r="Z51" s="50">
        <f t="shared" si="29"/>
        <v>2580.9580853146254</v>
      </c>
    </row>
    <row r="52" spans="2:28" s="34" customFormat="1" ht="20.25" customHeight="1">
      <c r="B52" s="157"/>
      <c r="C52" s="154" t="s">
        <v>87</v>
      </c>
      <c r="D52" s="214">
        <v>84.850999999999999</v>
      </c>
      <c r="E52" s="158">
        <f t="shared" si="17"/>
        <v>2.0402269830964918E-3</v>
      </c>
      <c r="F52" s="214">
        <v>88.745000000000005</v>
      </c>
      <c r="G52" s="76">
        <f t="shared" si="24"/>
        <v>2.0638372093023257E-3</v>
      </c>
      <c r="H52" s="77">
        <f t="shared" si="8"/>
        <v>3.8940000000000055</v>
      </c>
      <c r="I52" s="214">
        <v>87.055000000000007</v>
      </c>
      <c r="J52" s="76">
        <f t="shared" si="30"/>
        <v>1.9706401666063022E-3</v>
      </c>
      <c r="K52" s="78">
        <f t="shared" si="31"/>
        <v>-1.6899999999999977</v>
      </c>
      <c r="L52" s="226">
        <v>80</v>
      </c>
      <c r="M52" s="76">
        <f t="shared" si="23"/>
        <v>1.7777777777777779E-3</v>
      </c>
      <c r="N52" s="81">
        <f t="shared" si="22"/>
        <v>-7.0550000000000068</v>
      </c>
      <c r="O52" s="214"/>
      <c r="P52" s="76">
        <f t="shared" si="25"/>
        <v>0</v>
      </c>
      <c r="Q52" s="80">
        <f t="shared" si="10"/>
        <v>-80</v>
      </c>
      <c r="R52" s="214"/>
      <c r="S52" s="76">
        <f t="shared" si="26"/>
        <v>0</v>
      </c>
      <c r="T52" s="80">
        <f t="shared" si="27"/>
        <v>0</v>
      </c>
      <c r="U52" s="214"/>
      <c r="V52" s="76">
        <f t="shared" si="15"/>
        <v>0</v>
      </c>
      <c r="W52" s="81">
        <f t="shared" si="28"/>
        <v>0</v>
      </c>
      <c r="X52" s="226"/>
      <c r="Y52" s="76">
        <f t="shared" si="16"/>
        <v>0</v>
      </c>
      <c r="Z52" s="78">
        <f t="shared" si="29"/>
        <v>0</v>
      </c>
    </row>
    <row r="53" spans="2:28" s="34" customFormat="1" ht="20.25" customHeight="1">
      <c r="B53" s="99"/>
      <c r="C53" s="150" t="s">
        <v>88</v>
      </c>
      <c r="D53" s="218"/>
      <c r="E53" s="68">
        <f t="shared" si="17"/>
        <v>0</v>
      </c>
      <c r="F53" s="218"/>
      <c r="G53" s="69">
        <f t="shared" si="24"/>
        <v>0</v>
      </c>
      <c r="H53" s="70">
        <f t="shared" si="8"/>
        <v>0</v>
      </c>
      <c r="I53" s="218"/>
      <c r="J53" s="69">
        <f t="shared" si="30"/>
        <v>0</v>
      </c>
      <c r="K53" s="71">
        <f t="shared" si="31"/>
        <v>0</v>
      </c>
      <c r="L53" s="225"/>
      <c r="M53" s="69">
        <f t="shared" si="23"/>
        <v>0</v>
      </c>
      <c r="N53" s="73">
        <f t="shared" si="22"/>
        <v>0</v>
      </c>
      <c r="O53" s="218"/>
      <c r="P53" s="69">
        <f t="shared" si="25"/>
        <v>0</v>
      </c>
      <c r="Q53" s="72">
        <f t="shared" si="10"/>
        <v>0</v>
      </c>
      <c r="R53" s="218"/>
      <c r="S53" s="69">
        <f t="shared" si="26"/>
        <v>0</v>
      </c>
      <c r="T53" s="72">
        <f t="shared" si="27"/>
        <v>0</v>
      </c>
      <c r="U53" s="218"/>
      <c r="V53" s="69">
        <f t="shared" si="15"/>
        <v>0</v>
      </c>
      <c r="W53" s="73">
        <f t="shared" si="28"/>
        <v>0</v>
      </c>
      <c r="X53" s="225"/>
      <c r="Y53" s="69">
        <f t="shared" si="16"/>
        <v>0</v>
      </c>
      <c r="Z53" s="71">
        <f t="shared" si="29"/>
        <v>0</v>
      </c>
      <c r="AA53" s="159"/>
    </row>
    <row r="54" spans="2:28" s="34" customFormat="1" ht="20.25" customHeight="1">
      <c r="B54" s="236" t="s">
        <v>89</v>
      </c>
      <c r="C54" s="237"/>
      <c r="D54" s="47">
        <f>+D51+D52-D53</f>
        <v>-1548.0160000000046</v>
      </c>
      <c r="E54" s="128">
        <f t="shared" si="17"/>
        <v>-3.7221765370651007E-2</v>
      </c>
      <c r="F54" s="47">
        <f>+F51+F52-F53</f>
        <v>2314.7089999999971</v>
      </c>
      <c r="G54" s="48">
        <f t="shared" si="24"/>
        <v>5.3830441860465046E-2</v>
      </c>
      <c r="H54" s="49">
        <f t="shared" si="8"/>
        <v>3862.7250000000017</v>
      </c>
      <c r="I54" s="47">
        <f>+I51+I52-I53</f>
        <v>5232.286000000001</v>
      </c>
      <c r="J54" s="48">
        <f t="shared" si="30"/>
        <v>0.1184418236146324</v>
      </c>
      <c r="K54" s="50">
        <f t="shared" si="31"/>
        <v>2917.5770000000039</v>
      </c>
      <c r="L54" s="51">
        <f>+L51+L52-L53</f>
        <v>2843.6836980919979</v>
      </c>
      <c r="M54" s="48">
        <f t="shared" si="23"/>
        <v>6.3192971068711065E-2</v>
      </c>
      <c r="N54" s="53">
        <f t="shared" si="22"/>
        <v>-2388.602301908003</v>
      </c>
      <c r="O54" s="47">
        <f>+O51+O52-O53</f>
        <v>3033.5561161098885</v>
      </c>
      <c r="P54" s="48">
        <f t="shared" si="25"/>
        <v>6.5378364571333808E-2</v>
      </c>
      <c r="Q54" s="52">
        <f t="shared" si="10"/>
        <v>189.8724180178906</v>
      </c>
      <c r="R54" s="47">
        <f>+R51+R52-R53</f>
        <v>3258.7226235338167</v>
      </c>
      <c r="S54" s="48">
        <f t="shared" si="26"/>
        <v>6.9187316847851732E-2</v>
      </c>
      <c r="T54" s="52">
        <f t="shared" si="27"/>
        <v>225.16650742392812</v>
      </c>
      <c r="U54" s="47">
        <f>+U51+U52-U53</f>
        <v>3481.1876558773365</v>
      </c>
      <c r="V54" s="48">
        <f t="shared" si="15"/>
        <v>7.2676151479693876E-2</v>
      </c>
      <c r="W54" s="53">
        <f t="shared" si="28"/>
        <v>222.46503234351985</v>
      </c>
      <c r="X54" s="51">
        <f>+X51+X52-X53</f>
        <v>6062.1457411919619</v>
      </c>
      <c r="Y54" s="48">
        <f t="shared" si="16"/>
        <v>0.12124291482383924</v>
      </c>
      <c r="Z54" s="50">
        <f t="shared" si="29"/>
        <v>2580.9580853146254</v>
      </c>
      <c r="AA54" s="160"/>
    </row>
    <row r="55" spans="2:28" s="34" customFormat="1" ht="20.25" customHeight="1">
      <c r="B55" s="261" t="s">
        <v>90</v>
      </c>
      <c r="C55" s="262"/>
      <c r="D55" s="213">
        <v>1357.3</v>
      </c>
      <c r="E55" s="128">
        <f t="shared" si="17"/>
        <v>3.2636033566568079E-2</v>
      </c>
      <c r="F55" s="218">
        <v>488.1</v>
      </c>
      <c r="G55" s="48">
        <f t="shared" si="24"/>
        <v>1.1351162790697675E-2</v>
      </c>
      <c r="H55" s="49">
        <f t="shared" si="8"/>
        <v>-869.19999999999993</v>
      </c>
      <c r="I55" s="218">
        <v>1364.7</v>
      </c>
      <c r="J55" s="48">
        <f t="shared" si="30"/>
        <v>3.0892339731981168E-2</v>
      </c>
      <c r="K55" s="50">
        <f t="shared" si="31"/>
        <v>876.6</v>
      </c>
      <c r="L55" s="87">
        <f>L54*0.35</f>
        <v>995.28929433219923</v>
      </c>
      <c r="M55" s="48">
        <f t="shared" si="23"/>
        <v>2.2117539874048874E-2</v>
      </c>
      <c r="N55" s="53">
        <f t="shared" si="22"/>
        <v>-369.41070566780081</v>
      </c>
      <c r="O55" s="47">
        <f>O54*0.35</f>
        <v>1061.7446406384609</v>
      </c>
      <c r="P55" s="48">
        <f t="shared" si="25"/>
        <v>2.288242759996683E-2</v>
      </c>
      <c r="Q55" s="52">
        <f t="shared" si="10"/>
        <v>66.455346306261617</v>
      </c>
      <c r="R55" s="47">
        <f>R54*0.35</f>
        <v>1140.5529182368357</v>
      </c>
      <c r="S55" s="48">
        <f t="shared" si="26"/>
        <v>2.4215560896748103E-2</v>
      </c>
      <c r="T55" s="52">
        <f t="shared" si="27"/>
        <v>78.808277598374843</v>
      </c>
      <c r="U55" s="47">
        <f>U54*0.35</f>
        <v>1218.4156795570677</v>
      </c>
      <c r="V55" s="48">
        <f t="shared" si="15"/>
        <v>2.5436653017892854E-2</v>
      </c>
      <c r="W55" s="53">
        <f t="shared" si="28"/>
        <v>77.862761320232039</v>
      </c>
      <c r="X55" s="51">
        <f>X54*0.35</f>
        <v>2121.7510094171867</v>
      </c>
      <c r="Y55" s="48">
        <f t="shared" si="16"/>
        <v>4.2435020188343733E-2</v>
      </c>
      <c r="Z55" s="50">
        <f t="shared" si="29"/>
        <v>903.33532986011892</v>
      </c>
      <c r="AA55" s="160"/>
    </row>
    <row r="56" spans="2:28" s="34" customFormat="1" ht="20.25" customHeight="1" thickBot="1">
      <c r="B56" s="102" t="s">
        <v>91</v>
      </c>
      <c r="C56" s="103"/>
      <c r="D56" s="161">
        <f>+D54-D55</f>
        <v>-2905.3160000000044</v>
      </c>
      <c r="E56" s="105">
        <f t="shared" si="17"/>
        <v>-6.9857798937219079E-2</v>
      </c>
      <c r="F56" s="161">
        <f>+F54-F55</f>
        <v>1826.6089999999972</v>
      </c>
      <c r="G56" s="106">
        <f t="shared" si="24"/>
        <v>4.2479279069767374E-2</v>
      </c>
      <c r="H56" s="140">
        <f t="shared" si="8"/>
        <v>4731.9250000000011</v>
      </c>
      <c r="I56" s="161">
        <f>+I54-I55</f>
        <v>3867.5860000000011</v>
      </c>
      <c r="J56" s="106">
        <f t="shared" si="30"/>
        <v>8.7549483882651241E-2</v>
      </c>
      <c r="K56" s="141">
        <f t="shared" si="31"/>
        <v>2040.977000000004</v>
      </c>
      <c r="L56" s="162">
        <f>+L54-L55</f>
        <v>1848.3944037597987</v>
      </c>
      <c r="M56" s="106">
        <f t="shared" si="23"/>
        <v>4.1075431194662192E-2</v>
      </c>
      <c r="N56" s="143">
        <f t="shared" si="22"/>
        <v>-2019.1915962402024</v>
      </c>
      <c r="O56" s="161">
        <f>+O54-O55</f>
        <v>1971.8114754714277</v>
      </c>
      <c r="P56" s="106">
        <f t="shared" si="25"/>
        <v>4.2495936971366978E-2</v>
      </c>
      <c r="Q56" s="144">
        <f t="shared" si="10"/>
        <v>123.41707171162898</v>
      </c>
      <c r="R56" s="161">
        <f>+R54-R55</f>
        <v>2118.1697052969812</v>
      </c>
      <c r="S56" s="106">
        <f t="shared" si="26"/>
        <v>4.4971755951103635E-2</v>
      </c>
      <c r="T56" s="144">
        <f t="shared" si="27"/>
        <v>146.35822982555351</v>
      </c>
      <c r="U56" s="161">
        <f>+U54-U55</f>
        <v>2262.7719763202685</v>
      </c>
      <c r="V56" s="106">
        <f t="shared" si="15"/>
        <v>4.7239498461801012E-2</v>
      </c>
      <c r="W56" s="143">
        <f t="shared" si="28"/>
        <v>144.60227102328736</v>
      </c>
      <c r="X56" s="142">
        <f>+X54-X55</f>
        <v>3940.3947317747752</v>
      </c>
      <c r="Y56" s="106">
        <f t="shared" si="16"/>
        <v>7.8807894635495507E-2</v>
      </c>
      <c r="Z56" s="141">
        <f t="shared" si="29"/>
        <v>1677.6227554545067</v>
      </c>
      <c r="AA56" s="160"/>
      <c r="AB56" s="159"/>
    </row>
    <row r="57" spans="2:28" ht="17.25" customHeight="1" thickTop="1">
      <c r="B57" s="163"/>
      <c r="C57" s="164"/>
      <c r="D57" s="165"/>
      <c r="E57" s="166"/>
      <c r="F57" s="165"/>
      <c r="G57" s="166"/>
      <c r="H57" s="167"/>
      <c r="I57" s="168"/>
      <c r="J57" s="169"/>
      <c r="K57" s="167"/>
      <c r="L57" s="170"/>
      <c r="M57" s="171"/>
      <c r="N57" s="172"/>
      <c r="O57" s="170"/>
      <c r="P57" s="171"/>
      <c r="Q57" s="172"/>
      <c r="R57" s="170"/>
      <c r="S57" s="171"/>
      <c r="T57" s="172"/>
      <c r="U57" s="170"/>
      <c r="V57" s="171"/>
      <c r="W57" s="172"/>
      <c r="X57" s="170"/>
      <c r="Y57" s="171"/>
      <c r="Z57" s="172"/>
    </row>
    <row r="58" spans="2:28" ht="17.25" customHeight="1">
      <c r="G58" s="24"/>
      <c r="H58" s="24"/>
    </row>
    <row r="59" spans="2:28" ht="17.25" customHeight="1">
      <c r="D59" s="173"/>
      <c r="F59" s="173"/>
      <c r="G59" s="24"/>
      <c r="H59" s="24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</row>
    <row r="60" spans="2:28" ht="17.25" customHeight="1">
      <c r="D60" s="173"/>
      <c r="F60" s="173"/>
      <c r="G60" s="24"/>
      <c r="H60" s="24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</row>
    <row r="61" spans="2:28" ht="17.25" customHeight="1">
      <c r="D61" s="173"/>
      <c r="F61" s="173"/>
      <c r="G61" s="174"/>
      <c r="H61" s="24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</row>
    <row r="62" spans="2:28" ht="17.25" customHeight="1">
      <c r="D62" s="175"/>
      <c r="E62" s="176"/>
      <c r="F62" s="173"/>
      <c r="G62" s="24"/>
      <c r="H62" s="24"/>
      <c r="I62" s="173"/>
      <c r="L62" s="173"/>
      <c r="O62" s="173"/>
      <c r="R62" s="173"/>
      <c r="U62" s="173"/>
      <c r="X62" s="173"/>
    </row>
    <row r="63" spans="2:28" ht="17.25" customHeight="1">
      <c r="F63" s="175"/>
      <c r="G63" s="177"/>
    </row>
    <row r="64" spans="2:28" ht="17.25" customHeight="1"/>
    <row r="65" ht="17.25" customHeight="1"/>
  </sheetData>
  <mergeCells count="24">
    <mergeCell ref="B12:C12"/>
    <mergeCell ref="B13:C13"/>
    <mergeCell ref="B17:B42"/>
    <mergeCell ref="B54:C54"/>
    <mergeCell ref="B55:C55"/>
    <mergeCell ref="B11:C11"/>
    <mergeCell ref="Y2:Z2"/>
    <mergeCell ref="B3:C4"/>
    <mergeCell ref="D3:E3"/>
    <mergeCell ref="F3:H3"/>
    <mergeCell ref="I3:K3"/>
    <mergeCell ref="L3:N3"/>
    <mergeCell ref="O3:Q3"/>
    <mergeCell ref="R3:T3"/>
    <mergeCell ref="U3:W3"/>
    <mergeCell ref="X3:Z3"/>
    <mergeCell ref="G2:H2"/>
    <mergeCell ref="J2:K2"/>
    <mergeCell ref="M2:N2"/>
    <mergeCell ref="P2:Q2"/>
    <mergeCell ref="S2:T2"/>
    <mergeCell ref="V2:W2"/>
    <mergeCell ref="B9:C9"/>
    <mergeCell ref="B10:C10"/>
  </mergeCells>
  <phoneticPr fontId="1"/>
  <printOptions horizontalCentered="1"/>
  <pageMargins left="0.47244094488188981" right="0.23622047244094491" top="0" bottom="0" header="0.19685039370078741" footer="0.19685039370078741"/>
  <pageSetup paperSize="9" scale="48" orientation="landscape" blackAndWhite="1" useFirstPageNumber="1" horizontalDpi="4294967293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⑥事業ドメインの検討</vt:lpstr>
      <vt:lpstr>⑦販売促進について</vt:lpstr>
      <vt:lpstr>⑨予想損益計算(基礎編)</vt:lpstr>
      <vt:lpstr>予想損益計算（応用編）</vt:lpstr>
      <vt:lpstr>'予想損益計算（応用編）'!Print_Area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Yasushi</dc:creator>
  <cp:lastModifiedBy>Yasushi</cp:lastModifiedBy>
  <cp:lastPrinted>2017-09-13T08:41:02Z</cp:lastPrinted>
  <dcterms:created xsi:type="dcterms:W3CDTF">2017-09-10T22:32:58Z</dcterms:created>
  <dcterms:modified xsi:type="dcterms:W3CDTF">2017-09-13T08:41:13Z</dcterms:modified>
</cp:coreProperties>
</file>